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26" yWindow="1515" windowWidth="15480" windowHeight="4350" firstSheet="1" activeTab="1"/>
  </bookViews>
  <sheets>
    <sheet name="年度管理" sheetId="1" state="hidden" r:id="rId1"/>
    <sheet name="Ｈ22公共施設状況調査（簡易調査版）" sheetId="2" r:id="rId2"/>
    <sheet name="橋りょう・公園１" sheetId="3" state="hidden" r:id="rId3"/>
    <sheet name="公園２" sheetId="4" state="hidden" r:id="rId4"/>
    <sheet name="公園３・公営住宅１" sheetId="5" state="hidden" r:id="rId5"/>
    <sheet name="公営住宅２・上水道１" sheetId="6" state="hidden" r:id="rId6"/>
    <sheet name="上水道２・下水道１" sheetId="7" state="hidden" r:id="rId7"/>
    <sheet name="下水道２" sheetId="8" state="hidden" r:id="rId8"/>
    <sheet name="下水道３" sheetId="9" state="hidden" r:id="rId9"/>
    <sheet name="下水道４" sheetId="10" state="hidden" r:id="rId10"/>
    <sheet name="下水道５" sheetId="11" state="hidden" r:id="rId11"/>
    <sheet name="農業・林業" sheetId="12" state="hidden" r:id="rId12"/>
    <sheet name="し尿処理" sheetId="13" state="hidden" r:id="rId13"/>
    <sheet name="ごみ処理" sheetId="14" state="hidden" r:id="rId14"/>
    <sheet name="老人福祉１" sheetId="15" state="hidden" r:id="rId15"/>
    <sheet name="老人福祉２" sheetId="16" state="hidden" r:id="rId16"/>
    <sheet name="老人福祉３・障害者" sheetId="17" state="hidden" r:id="rId17"/>
    <sheet name="保護・その他社福" sheetId="18" state="hidden" r:id="rId18"/>
    <sheet name="保育所" sheetId="19" state="hidden" r:id="rId19"/>
    <sheet name="母子・助産・児童遊園" sheetId="20" state="hidden" r:id="rId20"/>
    <sheet name="幼稚園" sheetId="21" state="hidden" r:id="rId21"/>
    <sheet name="小学校" sheetId="22" state="hidden" r:id="rId22"/>
    <sheet name="中学校" sheetId="23" state="hidden" r:id="rId23"/>
    <sheet name="その他の施設・集会" sheetId="24" state="hidden" r:id="rId24"/>
    <sheet name="公有財産・基金" sheetId="25" state="hidden" r:id="rId25"/>
  </sheets>
  <definedNames>
    <definedName name="_xlnm.Print_Area" localSheetId="1">'Ｈ22公共施設状況調査（簡易調査版）'!$A$1:$FD$66</definedName>
    <definedName name="_xlnm.Print_Area" localSheetId="7">'下水道２'!$A$1:$J$68</definedName>
    <definedName name="_xlnm.Print_Area" localSheetId="8">'下水道３'!$A$1:$L$68</definedName>
    <definedName name="_xlnm.Print_Area" localSheetId="9">'下水道４'!$A$1:$O$68</definedName>
    <definedName name="_xlnm.Print_Area" localSheetId="10">'下水道５'!$A$1:$H$68</definedName>
    <definedName name="_xlnm.Print_Area" localSheetId="2">'橋りょう・公園１'!$A$1:$V$68</definedName>
    <definedName name="_xlnm.Print_Area" localSheetId="5">'公営住宅２・上水道１'!$A$1:$K$68</definedName>
    <definedName name="_xlnm.Print_Area" localSheetId="4">'公園３・公営住宅１'!$A$1:$K$68</definedName>
    <definedName name="_xlnm.Print_Area" localSheetId="21">'小学校'!$A$1:$AB$68</definedName>
    <definedName name="_xlnm.Print_Area" localSheetId="6">'上水道２・下水道１'!$A$1:$J$68</definedName>
    <definedName name="_xlnm.Print_Area" localSheetId="17">'保護・その他社福'!$A$1:$Q$68</definedName>
    <definedName name="_xlnm.Print_Titles" localSheetId="1">'Ｈ22公共施設状況調査（簡易調査版）'!$A:$A</definedName>
    <definedName name="_xlnm.Print_Titles" localSheetId="23">'その他の施設・集会'!$A:$A</definedName>
    <definedName name="_xlnm.Print_Titles" localSheetId="24">'公有財産・基金'!$A:$A</definedName>
    <definedName name="_xlnm.Print_Titles" localSheetId="21">'小学校'!$A:$A</definedName>
    <definedName name="_xlnm.Print_Titles" localSheetId="22">'中学校'!$A:$A</definedName>
  </definedNames>
  <calcPr fullCalcOnLoad="1"/>
</workbook>
</file>

<file path=xl/sharedStrings.xml><?xml version="1.0" encoding="utf-8"?>
<sst xmlns="http://schemas.openxmlformats.org/spreadsheetml/2006/main" count="2585" uniqueCount="505">
  <si>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</si>
  <si>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</si>
  <si>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</si>
  <si>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</si>
  <si>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</si>
  <si>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</si>
  <si>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</si>
  <si>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</si>
  <si>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</si>
  <si>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</si>
  <si>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</si>
  <si>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</si>
  <si>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</si>
  <si>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</si>
  <si>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</si>
  <si>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</si>
  <si>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</si>
  <si>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</si>
  <si>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</si>
  <si>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</si>
  <si>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</si>
  <si>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</si>
  <si>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</si>
  <si>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</si>
  <si>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</si>
  <si>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</si>
  <si>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</si>
  <si>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</si>
  <si>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</si>
  <si>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</si>
  <si>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</si>
  <si>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</si>
  <si>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</si>
  <si>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</si>
  <si>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</si>
  <si>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</si>
  <si>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</si>
  <si>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</si>
  <si>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</si>
  <si>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</si>
  <si>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</si>
  <si>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</si>
  <si>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</si>
  <si>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</si>
  <si>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</si>
  <si>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</si>
  <si>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</si>
  <si>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</si>
  <si>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</si>
  <si>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</si>
  <si>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</si>
  <si>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</si>
  <si>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</si>
  <si>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</si>
  <si>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</si>
  <si>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</si>
  <si>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（㎡）</t>
  </si>
  <si>
    <t>（kl）　　　　　　</t>
  </si>
  <si>
    <t>P/O</t>
  </si>
  <si>
    <t>うちその他の公園（市町村立）</t>
  </si>
  <si>
    <t>うち都市公園（市町村立）</t>
  </si>
  <si>
    <t>総数</t>
  </si>
  <si>
    <t>永久橋数</t>
  </si>
  <si>
    <t>荷重制限橋数</t>
  </si>
  <si>
    <t>交通不能橋数</t>
  </si>
  <si>
    <t>荷重制限橋比率</t>
  </si>
  <si>
    <t>交通不能橋比率</t>
  </si>
  <si>
    <t>（人）          T</t>
  </si>
  <si>
    <t>今年度</t>
  </si>
  <si>
    <t>前年度</t>
  </si>
  <si>
    <t>田村市</t>
  </si>
  <si>
    <t>南相馬市</t>
  </si>
  <si>
    <t>伊達市</t>
  </si>
  <si>
    <t>南会津町</t>
  </si>
  <si>
    <t>会津美里町</t>
  </si>
  <si>
    <t>市町村名</t>
  </si>
  <si>
    <t>実延長</t>
  </si>
  <si>
    <t>面積</t>
  </si>
  <si>
    <t>市計</t>
  </si>
  <si>
    <t>町村計</t>
  </si>
  <si>
    <t>合　計</t>
  </si>
  <si>
    <t>Ｅ</t>
  </si>
  <si>
    <t>Ｆ</t>
  </si>
  <si>
    <t>Ｇ</t>
  </si>
  <si>
    <t>Ｈ</t>
  </si>
  <si>
    <t>２　　　橋　　　り　　　ょ　　　う</t>
  </si>
  <si>
    <t>３　　公　　　　　　　　　　　　　　　園</t>
  </si>
  <si>
    <t>都市公園等（市町村立）</t>
  </si>
  <si>
    <t>都市公園等（その他立）</t>
  </si>
  <si>
    <t>箇所数</t>
  </si>
  <si>
    <t>面積（㎡）　Ｊ</t>
  </si>
  <si>
    <t>面積　　（㎡）</t>
  </si>
  <si>
    <t>面積（㎡）  K</t>
  </si>
  <si>
    <t>うち都市公園（市町村立）</t>
  </si>
  <si>
    <t>うちその他の公園（市町村立）</t>
  </si>
  <si>
    <t>その他の公園（その他立）</t>
  </si>
  <si>
    <t>その他の公園（市町村立）</t>
  </si>
  <si>
    <t>面積（㎡）　Ｌ</t>
  </si>
  <si>
    <t>面積（㎡） Ｍ</t>
  </si>
  <si>
    <t>都市計画区域内</t>
  </si>
  <si>
    <t>1人当たり面積</t>
  </si>
  <si>
    <t>（Ｊ+Ｋ）/I</t>
  </si>
  <si>
    <t>住基人口</t>
  </si>
  <si>
    <t>（Ｊ+Ｋ+Ｌ+Ｍ）/Ｑ</t>
  </si>
  <si>
    <t>公募戸数</t>
  </si>
  <si>
    <t>応募件数</t>
  </si>
  <si>
    <t>入所競争率</t>
  </si>
  <si>
    <t>住民基本台帳人口</t>
  </si>
  <si>
    <t>外国人登録人口</t>
  </si>
  <si>
    <t>小計</t>
  </si>
  <si>
    <t>Q+R           S</t>
  </si>
  <si>
    <t>（戸）　　　　　　Ｎ</t>
  </si>
  <si>
    <t>公営住宅</t>
  </si>
  <si>
    <t>（戸）</t>
  </si>
  <si>
    <t>（戸）　　　　　　Ｏ</t>
  </si>
  <si>
    <t>（件）　　　　　　Ｐ</t>
  </si>
  <si>
    <t>改良住宅戸数</t>
  </si>
  <si>
    <t>単独住宅戸数</t>
  </si>
  <si>
    <t>上水道</t>
  </si>
  <si>
    <t>簡易水道</t>
  </si>
  <si>
    <t>専用水道</t>
  </si>
  <si>
    <t>飲料水供給</t>
  </si>
  <si>
    <t>（人）</t>
  </si>
  <si>
    <t>(%)          T/S</t>
  </si>
  <si>
    <t>上水道等</t>
  </si>
  <si>
    <t>普及率</t>
  </si>
  <si>
    <t>（人）</t>
  </si>
  <si>
    <t>現在排水</t>
  </si>
  <si>
    <t>人口</t>
  </si>
  <si>
    <t>現在処理</t>
  </si>
  <si>
    <t>現在処理区</t>
  </si>
  <si>
    <t>現在水洗便所</t>
  </si>
  <si>
    <t>都市計画区域内人口</t>
  </si>
  <si>
    <t>都市計画区域面積</t>
  </si>
  <si>
    <t>３　　公　　園</t>
  </si>
  <si>
    <t>永久橋比率</t>
  </si>
  <si>
    <t>４　　公営住宅等</t>
  </si>
  <si>
    <t>４　　　公　　　営　　　住　　　宅　　　等</t>
  </si>
  <si>
    <t>給水人口</t>
  </si>
  <si>
    <t>５　　上　　水　　道　　等</t>
  </si>
  <si>
    <t>５　　上　　水　　道　　等</t>
  </si>
  <si>
    <t>現在処理</t>
  </si>
  <si>
    <t>現在水洗便所</t>
  </si>
  <si>
    <t>公営住宅等の</t>
  </si>
  <si>
    <t>合計</t>
  </si>
  <si>
    <t>農道延長</t>
  </si>
  <si>
    <t>計画排水</t>
  </si>
  <si>
    <t>計画処理</t>
  </si>
  <si>
    <t>住民基本</t>
  </si>
  <si>
    <t>台帳人口</t>
  </si>
  <si>
    <t>外国人</t>
  </si>
  <si>
    <t>登録人口</t>
  </si>
  <si>
    <t>下水道</t>
  </si>
  <si>
    <t>普及率（％）</t>
  </si>
  <si>
    <t>場数（箇所）</t>
  </si>
  <si>
    <t>計画終末処理</t>
  </si>
  <si>
    <t>現在終末処理</t>
  </si>
  <si>
    <t>６　　　下　　　水　　　道　　　等</t>
  </si>
  <si>
    <t>（１）　　公　　　共　　　下　　　水　　　道</t>
  </si>
  <si>
    <t>区域面積（㎡）</t>
  </si>
  <si>
    <t>（㎡）</t>
  </si>
  <si>
    <t>区域面積（㎡）</t>
  </si>
  <si>
    <t>域内人口（人）</t>
  </si>
  <si>
    <t>設置済人口（人）</t>
  </si>
  <si>
    <t>（１）　　　公　　共　　下　　水　　道</t>
  </si>
  <si>
    <t>（２）　　都　市　下　水　路</t>
  </si>
  <si>
    <t>現在排水人口</t>
  </si>
  <si>
    <t>区域内人口（人）</t>
  </si>
  <si>
    <t>６　　　　下　　　　　水　　　　　道　　　　　等</t>
  </si>
  <si>
    <t>うち汚水（㎡）</t>
  </si>
  <si>
    <t>現在排水区域面積</t>
  </si>
  <si>
    <t>（３）　　農　業　集　落　排　水　施　設</t>
  </si>
  <si>
    <t>（３）　　農　業　集　落　排　水　施　設</t>
  </si>
  <si>
    <t>（４）　　林　業　集　落　排　水　施　設</t>
  </si>
  <si>
    <t>（５）　　　簡　　易　　排　　水　　施　　設</t>
  </si>
  <si>
    <t>（６）　　小　規　模　集　合　排　水　施　設</t>
  </si>
  <si>
    <t>６　　　　下　　　　　水　　　　　道　　　　　等</t>
  </si>
  <si>
    <t>コミュニティ・</t>
  </si>
  <si>
    <t>プラント処理</t>
  </si>
  <si>
    <t>人口　（人）</t>
  </si>
  <si>
    <t>うち特定地域生活排水処理施設に係るもの
（人）</t>
  </si>
  <si>
    <t>うち個別排水処理施設に係るもの
（人）</t>
  </si>
  <si>
    <t>合併処理浄化槽処理人口</t>
  </si>
  <si>
    <t>６　　　　下　　　　　水　　　　　道　　　　　等</t>
  </si>
  <si>
    <t>うち汚水（人）Y</t>
  </si>
  <si>
    <t>うち汚水（人）Z’</t>
  </si>
  <si>
    <t>（U+X+Y+Z+Z'）/（Q+R）</t>
  </si>
  <si>
    <t>耕地面積</t>
  </si>
  <si>
    <t>市町村</t>
  </si>
  <si>
    <t>その他</t>
  </si>
  <si>
    <t>（ｍ）</t>
  </si>
  <si>
    <t>（ｍ）　　　ｂ</t>
  </si>
  <si>
    <t>農道延長当たり耕地面積</t>
  </si>
  <si>
    <t>(a）　　　a/b</t>
  </si>
  <si>
    <t>７　　農　　業　　施　　設</t>
  </si>
  <si>
    <t>林野面積</t>
  </si>
  <si>
    <t>林道延長</t>
  </si>
  <si>
    <t>国有</t>
  </si>
  <si>
    <t>８　　林　　業　　施　　設</t>
  </si>
  <si>
    <t>林道延長当たり林野面積</t>
  </si>
  <si>
    <t>(a）　　　ｃ/ｄ</t>
  </si>
  <si>
    <t>(ha)         ａ</t>
  </si>
  <si>
    <t>(ha)         ｃ</t>
  </si>
  <si>
    <t>（ｍ）　　　ｄ</t>
  </si>
  <si>
    <t>処理人口</t>
  </si>
  <si>
    <t>実施率</t>
  </si>
  <si>
    <t>収集率</t>
  </si>
  <si>
    <t>自　　　　家　　　　処　　　　理　　　　量</t>
  </si>
  <si>
    <t>処理計画</t>
  </si>
  <si>
    <t>総処理量</t>
  </si>
  <si>
    <t>施設処理</t>
  </si>
  <si>
    <t>下水道放流</t>
  </si>
  <si>
    <t>浄化槽</t>
  </si>
  <si>
    <t>総収集量</t>
  </si>
  <si>
    <t>総排出量</t>
  </si>
  <si>
    <t>年   間</t>
  </si>
  <si>
    <t>（人）　　　　ｅ</t>
  </si>
  <si>
    <t>（人）　　　　　ｆ</t>
  </si>
  <si>
    <t>（kｌ）　　　　　ｇ</t>
  </si>
  <si>
    <t>（kｌ）　　　　　ｈ</t>
  </si>
  <si>
    <t>（kｌ）　　　　　ｉ</t>
  </si>
  <si>
    <t>（%）　　 ｆ/ｅ</t>
  </si>
  <si>
    <t>（%）　　ｈ/ｇ　　</t>
  </si>
  <si>
    <t>ｊ</t>
  </si>
  <si>
    <t>ｋ</t>
  </si>
  <si>
    <t>し尿衛生
処理率(%)
(ｉ+ｊ+ｋ)/ｇ</t>
  </si>
  <si>
    <t>９　　　し　　　　　尿　　　　　処　　　　　理</t>
  </si>
  <si>
    <t>人口</t>
  </si>
  <si>
    <t>総排出量</t>
  </si>
  <si>
    <t>総収集量</t>
  </si>
  <si>
    <t>年　　　間　　　総　　　処　　　理　　　量</t>
  </si>
  <si>
    <t>焼却処理</t>
  </si>
  <si>
    <t>埋立処理</t>
  </si>
  <si>
    <t>圧縮・破砕
処理量</t>
  </si>
  <si>
    <t>（ｔ）</t>
  </si>
  <si>
    <t>自家
処理量</t>
  </si>
  <si>
    <t>（人）　　　ｌ</t>
  </si>
  <si>
    <t>（人）　　ｍ</t>
  </si>
  <si>
    <t>（ｔ）　　　ｎ</t>
  </si>
  <si>
    <t>（ｔ）　　　ｏ</t>
  </si>
  <si>
    <t>（%）　ｏ/ｎ</t>
  </si>
  <si>
    <t>（%）　ｍ/ｌ</t>
  </si>
  <si>
    <t>（ｔ）　　　　　　</t>
  </si>
  <si>
    <t>ｐ</t>
  </si>
  <si>
    <t>ｑ</t>
  </si>
  <si>
    <t>焼却
処理率</t>
  </si>
  <si>
    <t>(%)　ｐ/ｎ</t>
  </si>
  <si>
    <t>埋立
処理率</t>
  </si>
  <si>
    <t>(%)　ｑ/ｎ</t>
  </si>
  <si>
    <t>１０　　　ご　　　　　み　　　　　処　　　　　理</t>
  </si>
  <si>
    <t>６５歳以上</t>
  </si>
  <si>
    <t>箇所数</t>
  </si>
  <si>
    <t>定員（人）</t>
  </si>
  <si>
    <t>市町村立施設</t>
  </si>
  <si>
    <t>一部事務組合立施設</t>
  </si>
  <si>
    <t>（２）　　特別養護老人ホーム</t>
  </si>
  <si>
    <t>（人）　　　</t>
  </si>
  <si>
    <t>１１　　　　老　　　人　　　福　　　祉　　　施　　　設</t>
  </si>
  <si>
    <t>（３）　　軽　費　老　人　ホ　ー　ム</t>
  </si>
  <si>
    <t>定員（人）ｻ</t>
  </si>
  <si>
    <t>現在入所者数（人）ｼ</t>
  </si>
  <si>
    <t>（ｱ+ｴ+ｷ+ｺ+ｽ+ﾀ）/</t>
  </si>
  <si>
    <t>定員充足率（％）</t>
  </si>
  <si>
    <t>（ｳ+ｶ+ｹ+ｼ+ｿ+ﾂ）/</t>
  </si>
  <si>
    <t>デイサービスセンター</t>
  </si>
  <si>
    <t>市町村立施設</t>
  </si>
  <si>
    <t>老人福祉センター</t>
  </si>
  <si>
    <t>定員（大ﾎｰﾙ）（人）</t>
  </si>
  <si>
    <t>老人短期入所施設</t>
  </si>
  <si>
    <t>組合立施設</t>
  </si>
  <si>
    <t>在宅障害者デイサービス施設</t>
  </si>
  <si>
    <t>１２　　身体障害者更生援護施設</t>
  </si>
  <si>
    <t>収容定数(人）</t>
  </si>
  <si>
    <t>現在収容者数（人）</t>
  </si>
  <si>
    <t>市町村立・組合立以外の施設</t>
  </si>
  <si>
    <t>（１）　　授　産　施　設</t>
  </si>
  <si>
    <t>（２）　　更　生　施　設</t>
  </si>
  <si>
    <t>定員(人）</t>
  </si>
  <si>
    <t>（１）老人憩の家</t>
  </si>
  <si>
    <t>（２）介護老人保健施設</t>
  </si>
  <si>
    <t>１３　　　　保　　　　護　　　　施　　　　設</t>
  </si>
  <si>
    <t>１４　　　そ　の　他　の　社　会　福　祉　施　設</t>
  </si>
  <si>
    <t>対象者数</t>
  </si>
  <si>
    <t>市町村立以外の施設</t>
  </si>
  <si>
    <t>公立施設充足率</t>
  </si>
  <si>
    <t>公私立施設充足</t>
  </si>
  <si>
    <t>（人）　　　ﾃ　　</t>
  </si>
  <si>
    <t>定員（人）ﾆ</t>
  </si>
  <si>
    <t>現在入所者数（人）ﾇ</t>
  </si>
  <si>
    <t>定員（人）ﾈ</t>
  </si>
  <si>
    <t>率（%)（ﾆ+ﾈ）/ﾃ</t>
  </si>
  <si>
    <t>１５　　　　児　　　童　　　福　　　祉　　　施　　　設</t>
  </si>
  <si>
    <t>（１）　　保　　　　育　　　　所</t>
  </si>
  <si>
    <t>現在入所者数（人）</t>
  </si>
  <si>
    <t>定員（世帯）</t>
  </si>
  <si>
    <t>（３）　　助　　産　　施　　設</t>
  </si>
  <si>
    <t>（２）　　　母　　子　　生　　活　　支　　援　　施　　設</t>
  </si>
  <si>
    <t>幼児人口</t>
  </si>
  <si>
    <t>市町村立幼稚園</t>
  </si>
  <si>
    <t>公立以外の幼稚園</t>
  </si>
  <si>
    <t>市町村立1箇所当たり</t>
  </si>
  <si>
    <t>市町村立1人当たり</t>
  </si>
  <si>
    <t>定員充足率</t>
  </si>
  <si>
    <t>幼稚園・保育所</t>
  </si>
  <si>
    <t>公私立施設</t>
  </si>
  <si>
    <t>充足率（%）</t>
  </si>
  <si>
    <t>（人）　　　ﾉ　</t>
  </si>
  <si>
    <t>１６　　　　幼　　　　　稚　　　　　園</t>
  </si>
  <si>
    <t>（人）　　　ﾌ</t>
  </si>
  <si>
    <t>現在入園者数</t>
  </si>
  <si>
    <t>（人）　　　ﾍ</t>
  </si>
  <si>
    <t>（人）　　　ﾎ</t>
  </si>
  <si>
    <t>市町村立1箇所</t>
  </si>
  <si>
    <t>当たり面積</t>
  </si>
  <si>
    <t>市町村立1人</t>
  </si>
  <si>
    <t>市町村立定員</t>
  </si>
  <si>
    <t>充足率</t>
  </si>
  <si>
    <t>公立施設</t>
  </si>
  <si>
    <t>市町村立</t>
  </si>
  <si>
    <t>組合立</t>
  </si>
  <si>
    <t>学　級　数</t>
  </si>
  <si>
    <t>学　校　数</t>
  </si>
  <si>
    <t>１学級当たり</t>
  </si>
  <si>
    <t>児童数</t>
  </si>
  <si>
    <t>児　童　数</t>
  </si>
  <si>
    <t>校舎面積</t>
  </si>
  <si>
    <t>児童１人</t>
  </si>
  <si>
    <t>非木造校舎面積</t>
  </si>
  <si>
    <t>非木造校舎</t>
  </si>
  <si>
    <t>１７　　　　小　　　　　学　　　　　校</t>
  </si>
  <si>
    <t>ﾏ</t>
  </si>
  <si>
    <t>ﾐ</t>
  </si>
  <si>
    <t>ﾑ</t>
  </si>
  <si>
    <t>ﾒ</t>
  </si>
  <si>
    <t>ﾓ</t>
  </si>
  <si>
    <t>ﾑ/ﾐ</t>
  </si>
  <si>
    <t>（㎡）　ﾒ/ﾑ</t>
  </si>
  <si>
    <t>(%)     ﾓ/ﾒ</t>
  </si>
  <si>
    <t>危険校舎面積</t>
  </si>
  <si>
    <t>危険校舎</t>
  </si>
  <si>
    <t>面積比率</t>
  </si>
  <si>
    <t>校舎不足面積</t>
  </si>
  <si>
    <t>校舎必要面積</t>
  </si>
  <si>
    <t>校舎不足</t>
  </si>
  <si>
    <t>屋内運動場</t>
  </si>
  <si>
    <t>屋内運動場不足</t>
  </si>
  <si>
    <t>不足学校比率</t>
  </si>
  <si>
    <t>プール設置</t>
  </si>
  <si>
    <t>学校比率</t>
  </si>
  <si>
    <t>ﾔ</t>
  </si>
  <si>
    <t>ﾕ</t>
  </si>
  <si>
    <t>ﾖ</t>
  </si>
  <si>
    <t>学校数　　　　ﾗ</t>
  </si>
  <si>
    <t>学校数　　ﾘ</t>
  </si>
  <si>
    <t>(%)     ﾔ/ﾒ</t>
  </si>
  <si>
    <t>(%)     ﾕ/ﾖ</t>
  </si>
  <si>
    <t>(%)     ﾗ/ﾏ</t>
  </si>
  <si>
    <t>(%)     ﾘ/ﾏ</t>
  </si>
  <si>
    <t>１８　　　　中　　　　　学　　　　　校</t>
  </si>
  <si>
    <t>１８　　　　中　　　　　学　　　　　校</t>
  </si>
  <si>
    <t>生　徒　数</t>
  </si>
  <si>
    <t>生徒数</t>
  </si>
  <si>
    <t>生徒１人</t>
  </si>
  <si>
    <t>①</t>
  </si>
  <si>
    <t>②</t>
  </si>
  <si>
    <t>③</t>
  </si>
  <si>
    <t>④</t>
  </si>
  <si>
    <t>⑤</t>
  </si>
  <si>
    <t>⑥</t>
  </si>
  <si>
    <t>⑦</t>
  </si>
  <si>
    <t>⑧</t>
  </si>
  <si>
    <t>学校数　　　　⑨</t>
  </si>
  <si>
    <t>学校数　　⑩</t>
  </si>
  <si>
    <t>③/②</t>
  </si>
  <si>
    <t>（㎡）　④/③</t>
  </si>
  <si>
    <t>(%)     ⑤/④</t>
  </si>
  <si>
    <t>(%)     ⑥/④</t>
  </si>
  <si>
    <t>(%)     ⑦/⑧</t>
  </si>
  <si>
    <t>(%)     ⑨/①</t>
  </si>
  <si>
    <t>(%)     ⑩/①</t>
  </si>
  <si>
    <t>本庁舎</t>
  </si>
  <si>
    <t>戸数（戸）</t>
  </si>
  <si>
    <t>（１）本庁舎</t>
  </si>
  <si>
    <t>（２）支所出張所</t>
  </si>
  <si>
    <t>（３）職員公舎</t>
  </si>
  <si>
    <t>１９　　　　そ　　　の　　　他　　　の　　　施　　　設</t>
  </si>
  <si>
    <t>（１４）　　体　育　館　</t>
  </si>
  <si>
    <t>（１６）　　野　　球　　場　</t>
  </si>
  <si>
    <t>２０　集会施設</t>
  </si>
  <si>
    <t>市町村立</t>
  </si>
  <si>
    <t>その他の行政機関</t>
  </si>
  <si>
    <t>消防施設</t>
  </si>
  <si>
    <t>その他の施設</t>
  </si>
  <si>
    <t>公共用財産</t>
  </si>
  <si>
    <t>小学校</t>
  </si>
  <si>
    <t>中学校</t>
  </si>
  <si>
    <t>公園</t>
  </si>
  <si>
    <t>山林</t>
  </si>
  <si>
    <t>その他</t>
  </si>
  <si>
    <t>計</t>
  </si>
  <si>
    <t>（１）　　　行　　政　　財　　産</t>
  </si>
  <si>
    <t>（２）　　　普　　通　　財　　産</t>
  </si>
  <si>
    <t>宅地</t>
  </si>
  <si>
    <t>田畑</t>
  </si>
  <si>
    <t>（１）　　　土　地　開　発　基　金</t>
  </si>
  <si>
    <t>（２）　　　そ　の　他　の　基　金</t>
  </si>
  <si>
    <t>延面積（㎡）ｱ</t>
  </si>
  <si>
    <t>延面積（㎡）ｴ</t>
  </si>
  <si>
    <t>延面積（㎡）ｷ</t>
  </si>
  <si>
    <t>延面積（㎡）</t>
  </si>
  <si>
    <t>面積（㎡）</t>
  </si>
  <si>
    <t>面積（㎡）　ﾅ/ﾄ</t>
  </si>
  <si>
    <t>面積（㎡）　ﾅ/ﾆ</t>
  </si>
  <si>
    <t>延面積（㎡）ｺ</t>
  </si>
  <si>
    <t>１人当たり面積（㎡）</t>
  </si>
  <si>
    <t>(%)           F/E</t>
  </si>
  <si>
    <t>(%)          G/E</t>
  </si>
  <si>
    <t>(%)          H/E</t>
  </si>
  <si>
    <t>（ｲ+ｵ+ｸ+ｻ+ｾ+ﾁ)</t>
  </si>
  <si>
    <t>（ｲ+ｵ+ｸ+ｻ+ｾ+ﾁ)</t>
  </si>
  <si>
    <t>市町村立施設</t>
  </si>
  <si>
    <t>(%)　　ﾇ/ﾆ</t>
  </si>
  <si>
    <t>(%)　ﾆ/ﾃ</t>
  </si>
  <si>
    <t>箇所数　</t>
  </si>
  <si>
    <t>延面積</t>
  </si>
  <si>
    <t>定員</t>
  </si>
  <si>
    <t>箇所数</t>
  </si>
  <si>
    <t>当たり面積</t>
  </si>
  <si>
    <t>ﾊ</t>
  </si>
  <si>
    <t>（㎡）　　　ﾋ</t>
  </si>
  <si>
    <t>（㎡）　ﾋ/ﾊ</t>
  </si>
  <si>
    <t>（㎡）　ﾋ/ﾌ</t>
  </si>
  <si>
    <t>(%)　　ﾍ/ﾌ</t>
  </si>
  <si>
    <t>(%)　　ﾌ/ﾉ</t>
  </si>
  <si>
    <t>（%)　（ﾌ+ﾎ）/ﾉ</t>
  </si>
  <si>
    <t>（ﾆ+ﾈ+ﾌ+ﾎ）/ﾉ</t>
  </si>
  <si>
    <t>Ｂ　</t>
  </si>
  <si>
    <t>Ｃ　</t>
  </si>
  <si>
    <t>Ｄ　</t>
  </si>
  <si>
    <t>Ｅ　</t>
  </si>
  <si>
    <t>（４）　　児　　童　　遊　　園</t>
  </si>
  <si>
    <t>１道　路</t>
  </si>
  <si>
    <t>２　公　　　　　　園</t>
  </si>
  <si>
    <t>３ 公 営 住 宅 等</t>
  </si>
  <si>
    <t>４農業施設</t>
  </si>
  <si>
    <t>５林業施設</t>
  </si>
  <si>
    <t>６し尿処理</t>
  </si>
  <si>
    <t>７ごみ処理</t>
  </si>
  <si>
    <t>（人）　　</t>
  </si>
  <si>
    <t>（kｌ）　　　　　</t>
  </si>
  <si>
    <t>　　人口（人）</t>
  </si>
  <si>
    <t>うち汚水（人）</t>
  </si>
  <si>
    <t>９　　　下　　　水　　　道　　　等</t>
  </si>
  <si>
    <t>（４）林業集落排水施設</t>
  </si>
  <si>
    <t>保育所</t>
  </si>
  <si>
    <t>母子生活支援施設</t>
  </si>
  <si>
    <t>授産施設</t>
  </si>
  <si>
    <t>更生施設</t>
  </si>
  <si>
    <t>（４）児童館</t>
  </si>
  <si>
    <t>（５）隣保館</t>
  </si>
  <si>
    <t>（６）市民会館・公会堂</t>
  </si>
  <si>
    <t>（７）公民館</t>
  </si>
  <si>
    <t>選任職員数（人）</t>
  </si>
  <si>
    <t>（８）図書館</t>
  </si>
  <si>
    <t>（９）総合博物館</t>
  </si>
  <si>
    <t>（１０）科学博物館</t>
  </si>
  <si>
    <t>（１１）歴史博物館</t>
  </si>
  <si>
    <t>（１２）美術博物館</t>
  </si>
  <si>
    <t>（１３）その他</t>
  </si>
  <si>
    <t>（１５）陸上競技場　</t>
  </si>
  <si>
    <t>（１７）　　プ　　ー　　ル　</t>
  </si>
  <si>
    <t>（１８）青年の家・自然の家　</t>
  </si>
  <si>
    <t>　</t>
  </si>
  <si>
    <t>１３　　公　有　財　産　（平成18年度末現在高）　（地積㎡）</t>
  </si>
  <si>
    <t>１３　　公　有　財　産　（平成18年度末現在高）　（地積㎡）</t>
  </si>
  <si>
    <t>１４　　　基　　　金　（平成18年度末現在高）　　（地積㎡）</t>
  </si>
  <si>
    <t>（２）特別養護老人ホーム</t>
  </si>
  <si>
    <t>（１）養護老人ホーム</t>
  </si>
  <si>
    <t>（３）軽費老人ホーム</t>
  </si>
  <si>
    <t>９下水道等</t>
  </si>
  <si>
    <t>１０　児　童　福　祉　施　設</t>
  </si>
  <si>
    <t>（２）都市下水路</t>
  </si>
  <si>
    <t>（５）簡易排水施設</t>
  </si>
  <si>
    <t>市町村立施設</t>
  </si>
  <si>
    <t>（１）土地開発基金</t>
  </si>
  <si>
    <t>本宮市</t>
  </si>
  <si>
    <t>（戸）　　　　</t>
  </si>
  <si>
    <t xml:space="preserve">面積（㎡） </t>
  </si>
  <si>
    <t>（ｍ）        　</t>
  </si>
  <si>
    <t>（ｔ）　　　</t>
  </si>
  <si>
    <t>都市公園等（市町村立）都市計画区域内</t>
  </si>
  <si>
    <t>その他の公園（市町村立）都市計画区域外</t>
  </si>
  <si>
    <t>（１）行政財産</t>
  </si>
  <si>
    <t>１１保護施設</t>
  </si>
  <si>
    <t>１１ 保 護 施 設</t>
  </si>
  <si>
    <t>１２　　そ　　の　　他　　の　　施　　設</t>
  </si>
  <si>
    <t>１３　集会施設</t>
  </si>
  <si>
    <t>１６老人福祉施設</t>
  </si>
  <si>
    <t>１６　　老　　人　　福　　祉　　施　　設</t>
  </si>
  <si>
    <t>８給水人口</t>
  </si>
  <si>
    <t>専任職員数（人）</t>
  </si>
  <si>
    <t>１５　基　金　（平成22年度末現在高）　　（地積㎡）</t>
  </si>
  <si>
    <t>１５基金（平成22年度末現在高）　　（地積㎡）</t>
  </si>
  <si>
    <t>１４　公　有　財　産　（平成22年度末現在高）　（地積㎡）</t>
  </si>
  <si>
    <t>１４　　公　　有　　財　　産　（平成22年度末現在高）　（地積㎡）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</si>
</sst>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0000000000;&quot;▲ &quot;#,##0.00000000000"/>
    <numFmt numFmtId="179" formatCode="#,##0.00;&quot;▲ &quot;#,##0.00"/>
    <numFmt numFmtId="180" formatCode="#,##0.000;&quot;▲ &quot;#,##0.000"/>
    <numFmt numFmtId="181" formatCode="#,##0.0000;&quot;▲ &quot;#,##0.0000"/>
    <numFmt numFmtId="182" formatCode="0.0_);[Red]\(0.0\)"/>
    <numFmt numFmtId="183" formatCode="0_);[Red]\(0\)"/>
    <numFmt numFmtId="184" formatCode="#,##0_ "/>
    <numFmt numFmtId="185" formatCode="#,##0_);[Red]\(#,##0\)"/>
    <numFmt numFmtId="186" formatCode="#,##0.0_);[Red]\(#,##0.0\)"/>
    <numFmt numFmtId="187" formatCode="#,##0.0;[Red]\-#,##0.0"/>
    <numFmt numFmtId="188" formatCode="#,##0_ ;[Red]\-#,##0\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176" fontId="3" fillId="0" borderId="10" xfId="0" applyNumberFormat="1" applyFont="1" applyBorder="1" applyAlignment="1">
      <alignment horizontal="distributed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3" fillId="0" borderId="17" xfId="0" applyNumberFormat="1" applyFont="1" applyBorder="1" applyAlignment="1">
      <alignment horizontal="distributed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1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 horizontal="center" vertical="center"/>
    </xf>
    <xf numFmtId="185" fontId="4" fillId="0" borderId="14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7" fontId="4" fillId="0" borderId="11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17" xfId="0" applyNumberFormat="1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distributed"/>
    </xf>
    <xf numFmtId="176" fontId="5" fillId="0" borderId="27" xfId="0" applyNumberFormat="1" applyFont="1" applyBorder="1" applyAlignment="1">
      <alignment/>
    </xf>
    <xf numFmtId="176" fontId="5" fillId="0" borderId="2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2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 shrinkToFit="1"/>
    </xf>
    <xf numFmtId="187" fontId="4" fillId="0" borderId="28" xfId="0" applyNumberFormat="1" applyFont="1" applyBorder="1" applyAlignment="1">
      <alignment/>
    </xf>
    <xf numFmtId="176" fontId="5" fillId="0" borderId="26" xfId="0" applyNumberFormat="1" applyFont="1" applyBorder="1" applyAlignment="1">
      <alignment horizontal="left"/>
    </xf>
    <xf numFmtId="176" fontId="5" fillId="0" borderId="17" xfId="0" applyNumberFormat="1" applyFont="1" applyBorder="1" applyAlignment="1">
      <alignment horizontal="center" wrapText="1"/>
    </xf>
    <xf numFmtId="176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8" fontId="4" fillId="0" borderId="28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76" fontId="5" fillId="0" borderId="29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shrinkToFit="1"/>
    </xf>
    <xf numFmtId="176" fontId="7" fillId="0" borderId="2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wrapText="1"/>
    </xf>
    <xf numFmtId="176" fontId="3" fillId="0" borderId="30" xfId="0" applyNumberFormat="1" applyFont="1" applyBorder="1" applyAlignment="1">
      <alignment horizontal="distributed"/>
    </xf>
    <xf numFmtId="176" fontId="3" fillId="0" borderId="31" xfId="0" applyNumberFormat="1" applyFont="1" applyBorder="1" applyAlignment="1">
      <alignment horizontal="distributed"/>
    </xf>
    <xf numFmtId="176" fontId="0" fillId="0" borderId="31" xfId="0" applyNumberFormat="1" applyFont="1" applyBorder="1" applyAlignment="1">
      <alignment horizontal="distributed"/>
    </xf>
    <xf numFmtId="0" fontId="3" fillId="0" borderId="36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shrinkToFit="1"/>
    </xf>
    <xf numFmtId="176" fontId="5" fillId="0" borderId="23" xfId="0" applyNumberFormat="1" applyFont="1" applyBorder="1" applyAlignment="1">
      <alignment horizontal="center" shrinkToFit="1"/>
    </xf>
    <xf numFmtId="176" fontId="5" fillId="0" borderId="31" xfId="0" applyNumberFormat="1" applyFont="1" applyBorder="1" applyAlignment="1">
      <alignment horizont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38" fontId="4" fillId="0" borderId="40" xfId="0" applyNumberFormat="1" applyFont="1" applyFill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41" xfId="0" applyNumberFormat="1" applyFont="1" applyFill="1" applyBorder="1" applyAlignment="1">
      <alignment vertical="center"/>
    </xf>
    <xf numFmtId="38" fontId="4" fillId="0" borderId="42" xfId="0" applyNumberFormat="1" applyFont="1" applyFill="1" applyBorder="1" applyAlignment="1">
      <alignment vertical="center"/>
    </xf>
    <xf numFmtId="38" fontId="4" fillId="0" borderId="43" xfId="0" applyNumberFormat="1" applyFont="1" applyFill="1" applyBorder="1" applyAlignment="1">
      <alignment vertical="center"/>
    </xf>
    <xf numFmtId="38" fontId="4" fillId="0" borderId="44" xfId="0" applyNumberFormat="1" applyFont="1" applyFill="1" applyBorder="1" applyAlignme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left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4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wrapText="1"/>
    </xf>
    <xf numFmtId="38" fontId="4" fillId="0" borderId="0" xfId="0" applyNumberFormat="1" applyFont="1" applyBorder="1" applyAlignment="1">
      <alignment/>
    </xf>
    <xf numFmtId="176" fontId="5" fillId="0" borderId="22" xfId="0" applyNumberFormat="1" applyFont="1" applyBorder="1" applyAlignment="1">
      <alignment horizontal="center" wrapText="1"/>
    </xf>
    <xf numFmtId="176" fontId="5" fillId="0" borderId="27" xfId="0" applyNumberFormat="1" applyFont="1" applyBorder="1" applyAlignment="1">
      <alignment horizontal="distributed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33" xfId="0" applyNumberFormat="1" applyFont="1" applyBorder="1" applyAlignment="1">
      <alignment horizontal="left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38" fontId="4" fillId="0" borderId="48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45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4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50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51" xfId="0" applyNumberFormat="1" applyFont="1" applyFill="1" applyBorder="1" applyAlignment="1">
      <alignment vertical="center"/>
    </xf>
    <xf numFmtId="38" fontId="4" fillId="0" borderId="52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distributed"/>
    </xf>
    <xf numFmtId="176" fontId="0" fillId="0" borderId="36" xfId="0" applyNumberFormat="1" applyFont="1" applyBorder="1" applyAlignment="1">
      <alignment horizontal="distributed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56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38" fontId="4" fillId="0" borderId="57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182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85" fontId="4" fillId="0" borderId="51" xfId="0" applyNumberFormat="1" applyFont="1" applyFill="1" applyBorder="1" applyAlignment="1">
      <alignment vertical="center"/>
    </xf>
    <xf numFmtId="187" fontId="4" fillId="0" borderId="51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horizontal="center" shrinkToFit="1"/>
    </xf>
    <xf numFmtId="176" fontId="5" fillId="0" borderId="15" xfId="0" applyNumberFormat="1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shrinkToFit="1"/>
    </xf>
    <xf numFmtId="0" fontId="5" fillId="0" borderId="28" xfId="0" applyFont="1" applyBorder="1" applyAlignment="1">
      <alignment horizontal="left" shrinkToFit="1"/>
    </xf>
    <xf numFmtId="176" fontId="3" fillId="0" borderId="11" xfId="0" applyNumberFormat="1" applyFont="1" applyBorder="1" applyAlignment="1">
      <alignment horizontal="distributed"/>
    </xf>
    <xf numFmtId="176" fontId="3" fillId="0" borderId="12" xfId="0" applyNumberFormat="1" applyFont="1" applyBorder="1" applyAlignment="1">
      <alignment horizontal="distributed"/>
    </xf>
    <xf numFmtId="176" fontId="0" fillId="0" borderId="12" xfId="0" applyNumberFormat="1" applyFont="1" applyBorder="1" applyAlignment="1">
      <alignment horizontal="distributed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176" fontId="5" fillId="0" borderId="61" xfId="0" applyNumberFormat="1" applyFont="1" applyBorder="1" applyAlignment="1">
      <alignment horizontal="center" vertical="center"/>
    </xf>
    <xf numFmtId="38" fontId="4" fillId="0" borderId="62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63" xfId="0" applyNumberFormat="1" applyFont="1" applyBorder="1" applyAlignment="1">
      <alignment horizontal="right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61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64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65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68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 shrinkToFit="1"/>
    </xf>
    <xf numFmtId="176" fontId="5" fillId="0" borderId="70" xfId="0" applyNumberFormat="1" applyFont="1" applyBorder="1" applyAlignment="1">
      <alignment horizontal="center" vertical="center" shrinkToFit="1"/>
    </xf>
    <xf numFmtId="176" fontId="5" fillId="0" borderId="31" xfId="0" applyNumberFormat="1" applyFont="1" applyBorder="1" applyAlignment="1">
      <alignment vertical="center"/>
    </xf>
    <xf numFmtId="176" fontId="5" fillId="0" borderId="71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8" fontId="9" fillId="33" borderId="0" xfId="49" applyNumberFormat="1" applyFont="1" applyFill="1" applyAlignment="1">
      <alignment/>
    </xf>
    <xf numFmtId="0" fontId="5" fillId="0" borderId="66" xfId="0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7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38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5" xfId="0" applyNumberFormat="1" applyFont="1" applyFill="1" applyBorder="1" applyAlignment="1">
      <alignment vertical="center"/>
    </xf>
    <xf numFmtId="183" fontId="4" fillId="0" borderId="16" xfId="0" applyNumberFormat="1" applyFont="1" applyFill="1" applyBorder="1" applyAlignment="1">
      <alignment vertical="center"/>
    </xf>
    <xf numFmtId="38" fontId="5" fillId="0" borderId="0" xfId="0" applyNumberFormat="1" applyFont="1" applyAlignment="1">
      <alignment/>
    </xf>
    <xf numFmtId="176" fontId="5" fillId="0" borderId="75" xfId="0" applyNumberFormat="1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/>
    </xf>
    <xf numFmtId="176" fontId="5" fillId="0" borderId="20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left"/>
    </xf>
    <xf numFmtId="176" fontId="5" fillId="0" borderId="21" xfId="0" applyNumberFormat="1" applyFont="1" applyBorder="1" applyAlignment="1">
      <alignment horizontal="left"/>
    </xf>
    <xf numFmtId="176" fontId="5" fillId="0" borderId="76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left" vertical="top" wrapText="1"/>
    </xf>
    <xf numFmtId="176" fontId="6" fillId="0" borderId="45" xfId="0" applyNumberFormat="1" applyFont="1" applyBorder="1" applyAlignment="1">
      <alignment horizontal="left" vertical="top" wrapText="1"/>
    </xf>
    <xf numFmtId="176" fontId="5" fillId="0" borderId="71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79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176" fontId="5" fillId="0" borderId="80" xfId="0" applyNumberFormat="1" applyFont="1" applyBorder="1" applyAlignment="1">
      <alignment horizontal="center" vertical="center"/>
    </xf>
    <xf numFmtId="176" fontId="5" fillId="0" borderId="81" xfId="0" applyNumberFormat="1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 shrinkToFit="1"/>
    </xf>
    <xf numFmtId="176" fontId="5" fillId="0" borderId="75" xfId="0" applyNumberFormat="1" applyFont="1" applyBorder="1" applyAlignment="1">
      <alignment horizontal="center" vertical="center" shrinkToFit="1"/>
    </xf>
    <xf numFmtId="176" fontId="5" fillId="0" borderId="80" xfId="0" applyNumberFormat="1" applyFont="1" applyBorder="1" applyAlignment="1">
      <alignment horizontal="center" vertical="center" shrinkToFit="1"/>
    </xf>
    <xf numFmtId="176" fontId="5" fillId="0" borderId="82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83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left" vertical="center" wrapText="1"/>
    </xf>
    <xf numFmtId="176" fontId="6" fillId="0" borderId="26" xfId="0" applyNumberFormat="1" applyFont="1" applyBorder="1" applyAlignment="1">
      <alignment horizontal="left" vertical="center" wrapText="1"/>
    </xf>
    <xf numFmtId="176" fontId="5" fillId="0" borderId="28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176" fontId="5" fillId="0" borderId="66" xfId="0" applyNumberFormat="1" applyFont="1" applyBorder="1" applyAlignment="1">
      <alignment horizontal="center" vertical="center"/>
    </xf>
    <xf numFmtId="176" fontId="5" fillId="0" borderId="78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63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5" fillId="0" borderId="75" xfId="0" applyNumberFormat="1" applyFont="1" applyFill="1" applyBorder="1" applyAlignment="1">
      <alignment horizontal="center" vertical="center"/>
    </xf>
    <xf numFmtId="176" fontId="5" fillId="0" borderId="80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/>
    </xf>
    <xf numFmtId="176" fontId="5" fillId="0" borderId="71" xfId="0" applyNumberFormat="1" applyFont="1" applyFill="1" applyBorder="1" applyAlignment="1">
      <alignment horizontal="center" vertical="center" shrinkToFit="1"/>
    </xf>
    <xf numFmtId="176" fontId="5" fillId="0" borderId="64" xfId="0" applyNumberFormat="1" applyFont="1" applyFill="1" applyBorder="1" applyAlignment="1">
      <alignment horizontal="center" vertical="center" shrinkToFit="1"/>
    </xf>
    <xf numFmtId="176" fontId="5" fillId="0" borderId="73" xfId="0" applyNumberFormat="1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4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84" xfId="0" applyNumberFormat="1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176" fontId="5" fillId="0" borderId="77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left" vertical="center" wrapText="1"/>
    </xf>
    <xf numFmtId="176" fontId="6" fillId="0" borderId="45" xfId="0" applyNumberFormat="1" applyFont="1" applyBorder="1" applyAlignment="1">
      <alignment horizontal="left" vertical="center" wrapText="1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48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48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73" xfId="0" applyBorder="1" applyAlignment="1">
      <alignment/>
    </xf>
    <xf numFmtId="176" fontId="5" fillId="0" borderId="7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6" fontId="5" fillId="0" borderId="8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 shrinkToFit="1"/>
    </xf>
    <xf numFmtId="176" fontId="5" fillId="0" borderId="73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65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78" xfId="0" applyBorder="1" applyAlignment="1">
      <alignment horizontal="center"/>
    </xf>
    <xf numFmtId="176" fontId="5" fillId="0" borderId="87" xfId="0" applyNumberFormat="1" applyFont="1" applyBorder="1" applyAlignment="1">
      <alignment horizontal="center" vertical="center"/>
    </xf>
    <xf numFmtId="176" fontId="5" fillId="0" borderId="88" xfId="0" applyNumberFormat="1" applyFont="1" applyBorder="1" applyAlignment="1">
      <alignment horizontal="center"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wrapText="1"/>
    </xf>
    <xf numFmtId="176" fontId="5" fillId="0" borderId="82" xfId="0" applyNumberFormat="1" applyFont="1" applyBorder="1" applyAlignment="1">
      <alignment horizontal="center" wrapText="1"/>
    </xf>
    <xf numFmtId="176" fontId="5" fillId="0" borderId="22" xfId="0" applyNumberFormat="1" applyFont="1" applyBorder="1" applyAlignment="1">
      <alignment horizontal="center" wrapText="1"/>
    </xf>
    <xf numFmtId="176" fontId="5" fillId="0" borderId="20" xfId="0" applyNumberFormat="1" applyFont="1" applyBorder="1" applyAlignment="1">
      <alignment horizontal="center" shrinkToFit="1"/>
    </xf>
    <xf numFmtId="176" fontId="5" fillId="0" borderId="22" xfId="0" applyNumberFormat="1" applyFont="1" applyBorder="1" applyAlignment="1">
      <alignment horizontal="center" shrinkToFit="1"/>
    </xf>
    <xf numFmtId="176" fontId="5" fillId="0" borderId="89" xfId="0" applyNumberFormat="1" applyFont="1" applyBorder="1" applyAlignment="1">
      <alignment horizontal="center" vertical="center"/>
    </xf>
    <xf numFmtId="176" fontId="5" fillId="0" borderId="9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00390625" defaultRowHeight="13.5"/>
  <sheetData>
    <row r="1" spans="1:2" ht="13.5">
      <c r="A1" t="s">
        <v>68</v>
      </c>
      <c r="B1">
        <v>19</v>
      </c>
    </row>
    <row r="2" spans="1:2" ht="13.5">
      <c r="A2" t="s">
        <v>69</v>
      </c>
      <c r="B2">
        <f>B1-1</f>
        <v>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15.375" style="60" customWidth="1"/>
    <col min="6" max="6" width="15.375" style="54" customWidth="1"/>
    <col min="7" max="7" width="15.375" style="60" customWidth="1"/>
    <col min="8" max="8" width="15.375" style="54" customWidth="1"/>
    <col min="9" max="12" width="15.375" style="60" customWidth="1"/>
    <col min="13" max="13" width="15.375" style="54" customWidth="1"/>
    <col min="14" max="14" width="15.375" style="60" customWidth="1"/>
    <col min="15" max="15" width="15.375" style="54" customWidth="1"/>
    <col min="16" max="16384" width="9.00390625" style="54" customWidth="1"/>
  </cols>
  <sheetData>
    <row r="1" spans="1:15" ht="31.5" customHeight="1">
      <c r="A1" s="90" t="s">
        <v>75</v>
      </c>
      <c r="B1" s="333" t="s">
        <v>176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5"/>
    </row>
    <row r="2" spans="1:15" ht="31.5" customHeight="1">
      <c r="A2" s="91"/>
      <c r="B2" s="332" t="s">
        <v>174</v>
      </c>
      <c r="C2" s="288"/>
      <c r="D2" s="288"/>
      <c r="E2" s="288"/>
      <c r="F2" s="288"/>
      <c r="G2" s="288"/>
      <c r="H2" s="288"/>
      <c r="I2" s="332" t="s">
        <v>175</v>
      </c>
      <c r="J2" s="288"/>
      <c r="K2" s="288"/>
      <c r="L2" s="288"/>
      <c r="M2" s="288"/>
      <c r="N2" s="288"/>
      <c r="O2" s="287"/>
    </row>
    <row r="3" spans="1:15" ht="27" customHeight="1">
      <c r="A3" s="92"/>
      <c r="B3" s="257" t="s">
        <v>166</v>
      </c>
      <c r="C3" s="258"/>
      <c r="D3" s="89" t="s">
        <v>129</v>
      </c>
      <c r="E3" s="261" t="s">
        <v>170</v>
      </c>
      <c r="F3" s="262"/>
      <c r="G3" s="21" t="s">
        <v>141</v>
      </c>
      <c r="H3" s="55" t="s">
        <v>142</v>
      </c>
      <c r="I3" s="257" t="s">
        <v>166</v>
      </c>
      <c r="J3" s="258"/>
      <c r="K3" s="89" t="s">
        <v>129</v>
      </c>
      <c r="L3" s="261" t="s">
        <v>170</v>
      </c>
      <c r="M3" s="262"/>
      <c r="N3" s="21" t="s">
        <v>141</v>
      </c>
      <c r="O3" s="186" t="s">
        <v>142</v>
      </c>
    </row>
    <row r="4" spans="1:15" ht="27" customHeight="1">
      <c r="A4" s="93"/>
      <c r="B4" s="88" t="s">
        <v>126</v>
      </c>
      <c r="C4" s="103" t="s">
        <v>451</v>
      </c>
      <c r="D4" s="98" t="s">
        <v>167</v>
      </c>
      <c r="E4" s="101" t="s">
        <v>160</v>
      </c>
      <c r="F4" s="104" t="s">
        <v>169</v>
      </c>
      <c r="G4" s="105" t="s">
        <v>161</v>
      </c>
      <c r="H4" s="102" t="s">
        <v>163</v>
      </c>
      <c r="I4" s="88" t="s">
        <v>126</v>
      </c>
      <c r="J4" s="103" t="s">
        <v>185</v>
      </c>
      <c r="K4" s="98" t="s">
        <v>167</v>
      </c>
      <c r="L4" s="101" t="s">
        <v>160</v>
      </c>
      <c r="M4" s="104" t="s">
        <v>169</v>
      </c>
      <c r="N4" s="105" t="s">
        <v>161</v>
      </c>
      <c r="O4" s="98" t="s">
        <v>163</v>
      </c>
    </row>
    <row r="5" spans="1:45" ht="31.5" customHeight="1">
      <c r="A5" s="5" t="s">
        <v>0</v>
      </c>
      <c r="B5" s="39">
        <v>0</v>
      </c>
      <c r="C5" s="71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9">
        <v>0</v>
      </c>
      <c r="J5" s="71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31.5" customHeight="1">
      <c r="A11" s="6" t="s">
        <v>6</v>
      </c>
      <c r="B11" s="39">
        <v>79</v>
      </c>
      <c r="C11" s="39">
        <v>79</v>
      </c>
      <c r="D11" s="39">
        <v>79</v>
      </c>
      <c r="E11" s="39">
        <v>11219</v>
      </c>
      <c r="F11" s="39">
        <v>11219</v>
      </c>
      <c r="G11" s="39">
        <v>11219</v>
      </c>
      <c r="H11" s="39">
        <v>79</v>
      </c>
      <c r="I11" s="39">
        <v>35</v>
      </c>
      <c r="J11" s="39">
        <v>35</v>
      </c>
      <c r="K11" s="39">
        <v>35</v>
      </c>
      <c r="L11" s="39">
        <v>10000</v>
      </c>
      <c r="M11" s="39">
        <v>10000</v>
      </c>
      <c r="N11" s="39">
        <v>10000</v>
      </c>
      <c r="O11" s="39">
        <v>35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31.5" customHeight="1" thickBot="1" thickTop="1">
      <c r="A17" s="8" t="s">
        <v>78</v>
      </c>
      <c r="B17" s="41">
        <f>SUM(B5:B16)</f>
        <v>79</v>
      </c>
      <c r="C17" s="41">
        <f aca="true" t="shared" si="0" ref="C17:H17">SUM(C5:C16)</f>
        <v>79</v>
      </c>
      <c r="D17" s="41">
        <f t="shared" si="0"/>
        <v>79</v>
      </c>
      <c r="E17" s="41">
        <f t="shared" si="0"/>
        <v>11219</v>
      </c>
      <c r="F17" s="41">
        <f t="shared" si="0"/>
        <v>11219</v>
      </c>
      <c r="G17" s="41">
        <f t="shared" si="0"/>
        <v>11219</v>
      </c>
      <c r="H17" s="41">
        <f t="shared" si="0"/>
        <v>79</v>
      </c>
      <c r="I17" s="41">
        <f aca="true" t="shared" si="1" ref="I17:O17">SUM(I5:I16)</f>
        <v>35</v>
      </c>
      <c r="J17" s="41">
        <f t="shared" si="1"/>
        <v>35</v>
      </c>
      <c r="K17" s="41">
        <f t="shared" si="1"/>
        <v>35</v>
      </c>
      <c r="L17" s="41">
        <f t="shared" si="1"/>
        <v>10000</v>
      </c>
      <c r="M17" s="41">
        <f t="shared" si="1"/>
        <v>10000</v>
      </c>
      <c r="N17" s="41">
        <f t="shared" si="1"/>
        <v>10000</v>
      </c>
      <c r="O17" s="41">
        <f t="shared" si="1"/>
        <v>35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31.5" customHeight="1">
      <c r="A26" s="6" t="s">
        <v>17</v>
      </c>
      <c r="B26" s="39">
        <v>81</v>
      </c>
      <c r="C26" s="39">
        <v>81</v>
      </c>
      <c r="D26" s="39">
        <v>81</v>
      </c>
      <c r="E26" s="39">
        <v>30000</v>
      </c>
      <c r="F26" s="39">
        <v>30000</v>
      </c>
      <c r="G26" s="39">
        <v>30000</v>
      </c>
      <c r="H26" s="39">
        <v>78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31.5" customHeight="1">
      <c r="A31" s="6" t="s">
        <v>21</v>
      </c>
      <c r="B31" s="39">
        <v>29</v>
      </c>
      <c r="C31" s="39">
        <v>29</v>
      </c>
      <c r="D31" s="39">
        <v>29</v>
      </c>
      <c r="E31" s="39">
        <v>75000</v>
      </c>
      <c r="F31" s="39">
        <v>75000</v>
      </c>
      <c r="G31" s="39">
        <v>75000</v>
      </c>
      <c r="H31" s="39">
        <v>29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31.5" customHeight="1">
      <c r="A37" s="7" t="s">
        <v>27</v>
      </c>
      <c r="B37" s="40">
        <v>60</v>
      </c>
      <c r="C37" s="40">
        <v>60</v>
      </c>
      <c r="D37" s="40">
        <v>60</v>
      </c>
      <c r="E37" s="40">
        <v>50000</v>
      </c>
      <c r="F37" s="40">
        <v>50000</v>
      </c>
      <c r="G37" s="40">
        <v>50000</v>
      </c>
      <c r="H37" s="40">
        <v>60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31.5" customHeight="1" thickBot="1" thickTop="1">
      <c r="A67" s="8" t="s">
        <v>79</v>
      </c>
      <c r="B67" s="41">
        <f aca="true" t="shared" si="2" ref="B67:H67">SUM(B18:B66)</f>
        <v>170</v>
      </c>
      <c r="C67" s="41">
        <f t="shared" si="2"/>
        <v>170</v>
      </c>
      <c r="D67" s="41">
        <f t="shared" si="2"/>
        <v>170</v>
      </c>
      <c r="E67" s="41">
        <f t="shared" si="2"/>
        <v>155000</v>
      </c>
      <c r="F67" s="41">
        <f t="shared" si="2"/>
        <v>155000</v>
      </c>
      <c r="G67" s="41">
        <f t="shared" si="2"/>
        <v>155000</v>
      </c>
      <c r="H67" s="41">
        <f t="shared" si="2"/>
        <v>167</v>
      </c>
      <c r="I67" s="41">
        <f aca="true" t="shared" si="3" ref="I67:O67">SUM(I18:I66)</f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0</v>
      </c>
      <c r="O67" s="41">
        <f t="shared" si="3"/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31.5" customHeight="1" thickTop="1">
      <c r="A68" s="10" t="s">
        <v>80</v>
      </c>
      <c r="B68" s="43">
        <f aca="true" t="shared" si="4" ref="B68:H68">SUM(B67,B17)</f>
        <v>249</v>
      </c>
      <c r="C68" s="43">
        <f t="shared" si="4"/>
        <v>249</v>
      </c>
      <c r="D68" s="43">
        <f t="shared" si="4"/>
        <v>249</v>
      </c>
      <c r="E68" s="43">
        <f t="shared" si="4"/>
        <v>166219</v>
      </c>
      <c r="F68" s="43">
        <f t="shared" si="4"/>
        <v>166219</v>
      </c>
      <c r="G68" s="43">
        <f t="shared" si="4"/>
        <v>166219</v>
      </c>
      <c r="H68" s="43">
        <f t="shared" si="4"/>
        <v>246</v>
      </c>
      <c r="I68" s="43">
        <f aca="true" t="shared" si="5" ref="I68:O68">SUM(I67,I17)</f>
        <v>35</v>
      </c>
      <c r="J68" s="43">
        <f t="shared" si="5"/>
        <v>35</v>
      </c>
      <c r="K68" s="43">
        <f t="shared" si="5"/>
        <v>35</v>
      </c>
      <c r="L68" s="43">
        <f t="shared" si="5"/>
        <v>10000</v>
      </c>
      <c r="M68" s="43">
        <f t="shared" si="5"/>
        <v>10000</v>
      </c>
      <c r="N68" s="43">
        <f t="shared" si="5"/>
        <v>10000</v>
      </c>
      <c r="O68" s="43">
        <f t="shared" si="5"/>
        <v>35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0.5" customHeight="1">
      <c r="A69" s="59"/>
      <c r="B69" s="59"/>
      <c r="C69" s="59"/>
      <c r="D69" s="59"/>
      <c r="E69" s="59"/>
      <c r="F69" s="3"/>
      <c r="G69" s="59"/>
      <c r="H69" s="3"/>
      <c r="I69" s="59"/>
      <c r="J69" s="59"/>
      <c r="K69" s="59"/>
      <c r="L69" s="59"/>
      <c r="M69" s="3"/>
      <c r="N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6:45" ht="4.5" customHeight="1">
      <c r="F70" s="3"/>
      <c r="H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6:45" ht="13.5">
      <c r="F71" s="3"/>
      <c r="H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</sheetData>
  <sheetProtection/>
  <mergeCells count="7">
    <mergeCell ref="B2:H2"/>
    <mergeCell ref="I2:O2"/>
    <mergeCell ref="B1:O1"/>
    <mergeCell ref="B3:C3"/>
    <mergeCell ref="E3:F3"/>
    <mergeCell ref="I3:J3"/>
    <mergeCell ref="L3:M3"/>
  </mergeCells>
  <printOptions/>
  <pageMargins left="0.7874015748031497" right="0.7874015748031497" top="0.7874015748031497" bottom="0.3937007874015748" header="0.5905511811023623" footer="0.31496062992125984"/>
  <pageSetup firstPageNumber="294" useFirstPageNumber="1" horizontalDpi="600" verticalDpi="600" orientation="portrait" paperSize="9" scale="36" r:id="rId1"/>
  <headerFooter alignWithMargins="0">
    <oddFooter>&amp;C&amp;28&amp;P</oddFoot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23.875" style="60" customWidth="1"/>
    <col min="6" max="6" width="23.875" style="54" customWidth="1"/>
    <col min="7" max="7" width="23.875" style="60" customWidth="1"/>
    <col min="8" max="8" width="23.875" style="54" customWidth="1"/>
    <col min="9" max="16384" width="9.00390625" style="54" customWidth="1"/>
  </cols>
  <sheetData>
    <row r="1" spans="1:8" ht="36" customHeight="1">
      <c r="A1" s="90" t="s">
        <v>75</v>
      </c>
      <c r="B1" s="332" t="s">
        <v>183</v>
      </c>
      <c r="C1" s="288"/>
      <c r="D1" s="288"/>
      <c r="E1" s="288"/>
      <c r="F1" s="288"/>
      <c r="G1" s="288"/>
      <c r="H1" s="287"/>
    </row>
    <row r="2" spans="1:8" ht="27" customHeight="1">
      <c r="A2" s="91"/>
      <c r="B2" s="95" t="s">
        <v>148</v>
      </c>
      <c r="C2" s="96" t="s">
        <v>150</v>
      </c>
      <c r="D2" s="79" t="s">
        <v>152</v>
      </c>
      <c r="E2" s="44" t="s">
        <v>177</v>
      </c>
      <c r="F2" s="305" t="s">
        <v>182</v>
      </c>
      <c r="G2" s="306"/>
      <c r="H2" s="283"/>
    </row>
    <row r="3" spans="1:8" ht="27" customHeight="1">
      <c r="A3" s="92"/>
      <c r="B3" s="62" t="s">
        <v>149</v>
      </c>
      <c r="C3" s="62" t="s">
        <v>151</v>
      </c>
      <c r="D3" s="73" t="s">
        <v>153</v>
      </c>
      <c r="E3" s="62" t="s">
        <v>178</v>
      </c>
      <c r="F3" s="62"/>
      <c r="G3" s="307" t="s">
        <v>180</v>
      </c>
      <c r="H3" s="336" t="s">
        <v>181</v>
      </c>
    </row>
    <row r="4" spans="1:8" ht="27" customHeight="1">
      <c r="A4" s="93"/>
      <c r="B4" s="80" t="str">
        <f>"("&amp;'年度管理'!B1&amp;".3.31)   Q"</f>
        <v>(19.3.31)   Q</v>
      </c>
      <c r="C4" s="80" t="str">
        <f>"("&amp;'年度管理'!B1&amp;".3.31)   R"</f>
        <v>(19.3.31)   R</v>
      </c>
      <c r="D4" s="106" t="s">
        <v>186</v>
      </c>
      <c r="E4" s="80" t="s">
        <v>179</v>
      </c>
      <c r="F4" s="87" t="s">
        <v>122</v>
      </c>
      <c r="G4" s="308"/>
      <c r="H4" s="337"/>
    </row>
    <row r="5" spans="1:38" ht="28.5" customHeight="1">
      <c r="A5" s="5" t="s">
        <v>0</v>
      </c>
      <c r="B5" s="39">
        <v>288652</v>
      </c>
      <c r="C5" s="71">
        <v>1919</v>
      </c>
      <c r="D5" s="48">
        <f>ROUND(('上水道２・下水道１'!F5+'下水道２'!I5+'下水道３'!G5+'下水道４'!C5+'下水道４'!J5)/('下水道５'!B5+'下水道５'!C5)*100,1)</f>
        <v>56.4</v>
      </c>
      <c r="E5" s="38">
        <v>0</v>
      </c>
      <c r="F5" s="38">
        <v>48031</v>
      </c>
      <c r="G5" s="38">
        <v>0</v>
      </c>
      <c r="H5" s="38"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8.5" customHeight="1">
      <c r="A6" s="6" t="s">
        <v>1</v>
      </c>
      <c r="B6" s="39">
        <v>130340</v>
      </c>
      <c r="C6" s="39">
        <v>675</v>
      </c>
      <c r="D6" s="49">
        <f>ROUND(('上水道２・下水道１'!F6+'下水道２'!I6+'下水道３'!G6+'下水道４'!C6+'下水道４'!J6)/('下水道５'!B6+'下水道５'!C6)*100,1)</f>
        <v>57.8</v>
      </c>
      <c r="E6" s="39">
        <v>0</v>
      </c>
      <c r="F6" s="39">
        <v>18448</v>
      </c>
      <c r="G6" s="39">
        <v>1114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8.5" customHeight="1">
      <c r="A7" s="6" t="s">
        <v>2</v>
      </c>
      <c r="B7" s="39">
        <v>334756</v>
      </c>
      <c r="C7" s="39">
        <v>1956</v>
      </c>
      <c r="D7" s="49">
        <f>ROUND(('上水道２・下水道１'!F7+'下水道２'!I7+'下水道３'!G7+'下水道４'!C7+'下水道４'!J7)/('下水道５'!B7+'下水道５'!C7)*100,1)</f>
        <v>78.2</v>
      </c>
      <c r="E7" s="39">
        <v>0</v>
      </c>
      <c r="F7" s="39">
        <v>34719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28.5" customHeight="1">
      <c r="A8" s="6" t="s">
        <v>3</v>
      </c>
      <c r="B8" s="39">
        <v>358847</v>
      </c>
      <c r="C8" s="39">
        <v>1713</v>
      </c>
      <c r="D8" s="49">
        <f>ROUND(('上水道２・下水道１'!F8+'下水道２'!I8+'下水道３'!G8+'下水道４'!C8+'下水道４'!J8)/('下水道５'!B8+'下水道５'!C8)*100,1)</f>
        <v>53.1</v>
      </c>
      <c r="E8" s="39">
        <v>0</v>
      </c>
      <c r="F8" s="39">
        <v>63976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8.5" customHeight="1">
      <c r="A9" s="7" t="s">
        <v>4</v>
      </c>
      <c r="B9" s="40">
        <v>65998</v>
      </c>
      <c r="C9" s="40">
        <v>985</v>
      </c>
      <c r="D9" s="50">
        <f>ROUND(('上水道２・下水道１'!F9+'下水道２'!I9+'下水道３'!G9+'下水道４'!C9+'下水道４'!J9)/('下水道５'!B9+'下水道５'!C9)*100,1)</f>
        <v>69.1</v>
      </c>
      <c r="E9" s="40">
        <v>107</v>
      </c>
      <c r="F9" s="40">
        <v>15363</v>
      </c>
      <c r="G9" s="40">
        <v>185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28.5" customHeight="1">
      <c r="A10" s="5" t="s">
        <v>5</v>
      </c>
      <c r="B10" s="38">
        <v>81086</v>
      </c>
      <c r="C10" s="38">
        <v>398</v>
      </c>
      <c r="D10" s="48">
        <f>ROUND(('上水道２・下水道１'!F10+'下水道２'!I10+'下水道３'!G10+'下水道４'!C10+'下水道４'!J10)/('下水道５'!B10+'下水道５'!C10)*100,1)</f>
        <v>41.6</v>
      </c>
      <c r="E10" s="38">
        <v>0</v>
      </c>
      <c r="F10" s="38">
        <v>13257</v>
      </c>
      <c r="G10" s="38">
        <v>200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8.5" customHeight="1">
      <c r="A11" s="6" t="s">
        <v>6</v>
      </c>
      <c r="B11" s="39">
        <v>56328</v>
      </c>
      <c r="C11" s="39">
        <v>248</v>
      </c>
      <c r="D11" s="49">
        <f>ROUND(('上水道２・下水道１'!F11+'下水道２'!I11+'下水道３'!G11+'下水道４'!C11+'下水道４'!J11)/('下水道５'!B11+'下水道５'!C11)*100,1)</f>
        <v>28.9</v>
      </c>
      <c r="E11" s="39">
        <v>0</v>
      </c>
      <c r="F11" s="39">
        <v>12418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28.5" customHeight="1">
      <c r="A12" s="6" t="s">
        <v>7</v>
      </c>
      <c r="B12" s="39">
        <v>38951</v>
      </c>
      <c r="C12" s="39">
        <v>230</v>
      </c>
      <c r="D12" s="49">
        <f>ROUND(('上水道２・下水道１'!F12+'下水道２'!I12+'下水道３'!G12+'下水道４'!C12+'下水道４'!J12)/('下水道５'!B12+'下水道５'!C12)*100,1)</f>
        <v>61.1</v>
      </c>
      <c r="E12" s="39">
        <v>0</v>
      </c>
      <c r="F12" s="39">
        <v>4436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8.5" customHeight="1">
      <c r="A13" s="6" t="s">
        <v>8</v>
      </c>
      <c r="B13" s="39">
        <v>63946</v>
      </c>
      <c r="C13" s="39">
        <v>397</v>
      </c>
      <c r="D13" s="49">
        <f>ROUND(('上水道２・下水道１'!F13+'下水道２'!I13+'下水道３'!G13+'下水道４'!C13+'下水道４'!J13)/('下水道５'!B13+'下水道５'!C13)*100,1)</f>
        <v>25.9</v>
      </c>
      <c r="E13" s="39">
        <v>0</v>
      </c>
      <c r="F13" s="39">
        <v>14505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8.5" customHeight="1">
      <c r="A14" s="7" t="s">
        <v>70</v>
      </c>
      <c r="B14" s="40">
        <v>44007</v>
      </c>
      <c r="C14" s="40">
        <v>419</v>
      </c>
      <c r="D14" s="50">
        <f>ROUND(('上水道２・下水道１'!F14+'下水道２'!I14+'下水道３'!G14+'下水道４'!C14+'下水道４'!J14)/('下水道５'!B14+'下水道５'!C14)*100,1)</f>
        <v>7.2</v>
      </c>
      <c r="E14" s="40">
        <v>0</v>
      </c>
      <c r="F14" s="40">
        <v>10492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8.5" customHeight="1">
      <c r="A15" s="6" t="s">
        <v>71</v>
      </c>
      <c r="B15" s="39">
        <v>73371</v>
      </c>
      <c r="C15" s="39">
        <v>236</v>
      </c>
      <c r="D15" s="49">
        <f>ROUND(('上水道２・下水道１'!F15+'下水道２'!I15+'下水道３'!G15+'下水道４'!C15+'下水道４'!J15)/('下水道５'!B15+'下水道５'!C15)*100,1)</f>
        <v>50.7</v>
      </c>
      <c r="E15" s="39">
        <v>0</v>
      </c>
      <c r="F15" s="39">
        <v>14833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8.5" customHeight="1" thickBot="1">
      <c r="A16" s="6" t="s">
        <v>72</v>
      </c>
      <c r="B16" s="39">
        <v>70390</v>
      </c>
      <c r="C16" s="39">
        <v>369</v>
      </c>
      <c r="D16" s="49">
        <f>ROUND(('上水道２・下水道１'!F16+'下水道２'!I16+'下水道３'!G16+'下水道４'!C16+'下水道４'!J16)/('下水道５'!B16+'下水道５'!C16)*100,1)</f>
        <v>24.2</v>
      </c>
      <c r="E16" s="39">
        <v>0</v>
      </c>
      <c r="F16" s="39">
        <v>11514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8.5" customHeight="1" thickBot="1" thickTop="1">
      <c r="A17" s="8" t="s">
        <v>78</v>
      </c>
      <c r="B17" s="41">
        <f>SUM(B5:B16)</f>
        <v>1606672</v>
      </c>
      <c r="C17" s="41">
        <f aca="true" t="shared" si="0" ref="C17:H17">SUM(C5:C16)</f>
        <v>9545</v>
      </c>
      <c r="D17" s="51">
        <f>ROUND(('上水道２・下水道１'!F17+'下水道２'!I17+'下水道３'!G17+'下水道４'!C17+'下水道４'!J17)/('下水道５'!B17+'下水道５'!C17)*100,1)</f>
        <v>55</v>
      </c>
      <c r="E17" s="41">
        <f t="shared" si="0"/>
        <v>107</v>
      </c>
      <c r="F17" s="41">
        <f t="shared" si="0"/>
        <v>261992</v>
      </c>
      <c r="G17" s="41">
        <f t="shared" si="0"/>
        <v>1499</v>
      </c>
      <c r="H17" s="41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28.5" customHeight="1" thickTop="1">
      <c r="A18" s="6" t="s">
        <v>9</v>
      </c>
      <c r="B18" s="39">
        <v>13667</v>
      </c>
      <c r="C18" s="39">
        <v>49</v>
      </c>
      <c r="D18" s="49">
        <f>ROUND(('上水道２・下水道１'!F18+'下水道２'!I18+'下水道３'!G18+'下水道４'!C18+'下水道４'!J18)/('下水道５'!B18+'下水道５'!C18)*100,1)</f>
        <v>26.4</v>
      </c>
      <c r="E18" s="39">
        <v>0</v>
      </c>
      <c r="F18" s="39">
        <v>2979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8.5" customHeight="1">
      <c r="A19" s="6" t="s">
        <v>10</v>
      </c>
      <c r="B19" s="39">
        <v>10881</v>
      </c>
      <c r="C19" s="39">
        <v>51</v>
      </c>
      <c r="D19" s="49">
        <f>ROUND(('上水道２・下水道１'!F19+'下水道２'!I19+'下水道３'!G19+'下水道４'!C19+'下水道４'!J19)/('下水道５'!B19+'下水道５'!C19)*100,1)</f>
        <v>38.5</v>
      </c>
      <c r="E19" s="39">
        <v>0</v>
      </c>
      <c r="F19" s="39">
        <v>1296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8.5" customHeight="1">
      <c r="A20" s="6" t="s">
        <v>11</v>
      </c>
      <c r="B20" s="39">
        <v>17300</v>
      </c>
      <c r="C20" s="39">
        <v>154</v>
      </c>
      <c r="D20" s="49">
        <f>ROUND(('上水道２・下水道１'!F20+'下水道２'!I20+'下水道３'!G20+'下水道４'!C20+'下水道４'!J20)/('下水道５'!B20+'下水道５'!C20)*100,1)</f>
        <v>0</v>
      </c>
      <c r="E20" s="39">
        <v>0</v>
      </c>
      <c r="F20" s="39">
        <v>2575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8.5" customHeight="1">
      <c r="A21" s="6" t="s">
        <v>12</v>
      </c>
      <c r="B21" s="39">
        <v>6644</v>
      </c>
      <c r="C21" s="39">
        <v>51</v>
      </c>
      <c r="D21" s="49">
        <f>ROUND(('上水道２・下水道１'!F21+'下水道２'!I21+'下水道３'!G21+'下水道４'!C21+'下水道４'!J21)/('下水道５'!B21+'下水道５'!C21)*100,1)</f>
        <v>0</v>
      </c>
      <c r="E21" s="39">
        <v>0</v>
      </c>
      <c r="F21" s="39">
        <v>1338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8.5" customHeight="1">
      <c r="A22" s="9" t="s">
        <v>13</v>
      </c>
      <c r="B22" s="42">
        <v>8608</v>
      </c>
      <c r="C22" s="42">
        <v>62</v>
      </c>
      <c r="D22" s="52">
        <f>ROUND(('上水道２・下水道１'!F22+'下水道２'!I22+'下水道３'!G22+'下水道４'!C22+'下水道４'!J22)/('下水道５'!B22+'下水道５'!C22)*100,1)</f>
        <v>34.1</v>
      </c>
      <c r="E22" s="42">
        <v>0</v>
      </c>
      <c r="F22" s="42">
        <v>3215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8.5" customHeight="1">
      <c r="A23" s="6" t="s">
        <v>14</v>
      </c>
      <c r="B23" s="39">
        <v>22208</v>
      </c>
      <c r="C23" s="39">
        <v>124</v>
      </c>
      <c r="D23" s="49">
        <f>ROUND(('上水道２・下水道１'!F23+'下水道２'!I23+'下水道３'!G23+'下水道４'!C23+'下水道４'!J23)/('下水道５'!B23+'下水道５'!C23)*100,1)</f>
        <v>56.7</v>
      </c>
      <c r="E23" s="39">
        <v>0</v>
      </c>
      <c r="F23" s="39">
        <v>2458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28.5" customHeight="1">
      <c r="A24" s="6" t="s">
        <v>15</v>
      </c>
      <c r="B24" s="39">
        <v>9333</v>
      </c>
      <c r="C24" s="39">
        <v>45</v>
      </c>
      <c r="D24" s="49">
        <f>ROUND(('上水道２・下水道１'!F24+'下水道２'!I24+'下水道３'!G24+'下水道４'!C24+'下水道４'!J24)/('下水道５'!B24+'下水道５'!C24)*100,1)</f>
        <v>0</v>
      </c>
      <c r="E24" s="39">
        <v>0</v>
      </c>
      <c r="F24" s="39">
        <v>4211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8.5" customHeight="1">
      <c r="A25" s="6" t="s">
        <v>16</v>
      </c>
      <c r="B25" s="39">
        <v>12998</v>
      </c>
      <c r="C25" s="39">
        <v>67</v>
      </c>
      <c r="D25" s="49">
        <f>ROUND(('上水道２・下水道１'!F25+'下水道２'!I25+'下水道３'!G25+'下水道４'!C25+'下水道４'!J25)/('下水道５'!B25+'下水道５'!C25)*100,1)</f>
        <v>77</v>
      </c>
      <c r="E25" s="39">
        <v>0</v>
      </c>
      <c r="F25" s="39">
        <v>778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28.5" customHeight="1">
      <c r="A26" s="6" t="s">
        <v>17</v>
      </c>
      <c r="B26" s="39">
        <v>6791</v>
      </c>
      <c r="C26" s="39">
        <v>84</v>
      </c>
      <c r="D26" s="49">
        <f>ROUND(('上水道２・下水道１'!F26+'下水道２'!I26+'下水道３'!G26+'下水道４'!C26+'下水道４'!J26)/('下水道５'!B26+'下水道５'!C26)*100,1)</f>
        <v>72</v>
      </c>
      <c r="E26" s="39">
        <v>0</v>
      </c>
      <c r="F26" s="39">
        <v>320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28.5" customHeight="1">
      <c r="A27" s="7" t="s">
        <v>18</v>
      </c>
      <c r="B27" s="40">
        <v>7325</v>
      </c>
      <c r="C27" s="40">
        <v>26</v>
      </c>
      <c r="D27" s="50">
        <f>ROUND(('上水道２・下水道１'!F27+'下水道２'!I27+'下水道３'!G27+'下水道４'!C27+'下水道４'!J27)/('下水道５'!B27+'下水道５'!C27)*100,1)</f>
        <v>2.5</v>
      </c>
      <c r="E27" s="40">
        <v>0</v>
      </c>
      <c r="F27" s="40">
        <v>967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28.5" customHeight="1">
      <c r="A28" s="6" t="s">
        <v>19</v>
      </c>
      <c r="B28" s="39">
        <v>637</v>
      </c>
      <c r="C28" s="39">
        <v>2</v>
      </c>
      <c r="D28" s="49">
        <f>ROUND(('上水道２・下水道１'!F28+'下水道２'!I28+'下水道３'!G28+'下水道４'!C28+'下水道４'!J28)/('下水道５'!B28+'下水道５'!C28)*100,1)</f>
        <v>100</v>
      </c>
      <c r="E28" s="39">
        <v>0</v>
      </c>
      <c r="F28" s="3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28.5" customHeight="1">
      <c r="A29" s="6" t="s">
        <v>20</v>
      </c>
      <c r="B29" s="39">
        <v>5340</v>
      </c>
      <c r="C29" s="39">
        <v>21</v>
      </c>
      <c r="D29" s="49">
        <f>ROUND(('上水道２・下水道１'!F29+'下水道２'!I29+'下水道３'!G29+'下水道４'!C29+'下水道４'!J29)/('下水道５'!B29+'下水道５'!C29)*100,1)</f>
        <v>61.2</v>
      </c>
      <c r="E29" s="39">
        <v>0</v>
      </c>
      <c r="F29" s="39">
        <v>1299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28.5" customHeight="1">
      <c r="A30" s="6" t="s">
        <v>73</v>
      </c>
      <c r="B30" s="39">
        <v>20112</v>
      </c>
      <c r="C30" s="39">
        <v>98</v>
      </c>
      <c r="D30" s="49">
        <f>ROUND(('上水道２・下水道１'!F30+'下水道２'!I30+'下水道３'!G30+'下水道４'!C30+'下水道４'!J30)/('下水道５'!B30+'下水道５'!C30)*100,1)</f>
        <v>42.6</v>
      </c>
      <c r="E30" s="39">
        <v>0</v>
      </c>
      <c r="F30" s="39">
        <v>2854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8.5" customHeight="1">
      <c r="A31" s="6" t="s">
        <v>21</v>
      </c>
      <c r="B31" s="39">
        <v>3438</v>
      </c>
      <c r="C31" s="39">
        <v>15</v>
      </c>
      <c r="D31" s="49">
        <f>ROUND(('上水道２・下水道１'!F31+'下水道２'!I31+'下水道３'!G31+'下水道４'!C31+'下水道４'!J31)/('下水道５'!B31+'下水道５'!C31)*100,1)</f>
        <v>95.2</v>
      </c>
      <c r="E31" s="39">
        <v>0</v>
      </c>
      <c r="F31" s="39">
        <v>203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8.5" customHeight="1">
      <c r="A32" s="9" t="s">
        <v>22</v>
      </c>
      <c r="B32" s="42">
        <v>8587</v>
      </c>
      <c r="C32" s="42">
        <v>58</v>
      </c>
      <c r="D32" s="52">
        <f>ROUND(('上水道２・下水道１'!F32+'下水道２'!I32+'下水道３'!G32+'下水道４'!C32+'下水道４'!J32)/('下水道５'!B32+'下水道５'!C32)*100,1)</f>
        <v>38.8</v>
      </c>
      <c r="E32" s="42">
        <v>0</v>
      </c>
      <c r="F32" s="42">
        <v>714</v>
      </c>
      <c r="G32" s="42">
        <v>288</v>
      </c>
      <c r="H32" s="42">
        <v>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8.5" customHeight="1">
      <c r="A33" s="6" t="s">
        <v>23</v>
      </c>
      <c r="B33" s="39">
        <v>3960</v>
      </c>
      <c r="C33" s="39">
        <v>10</v>
      </c>
      <c r="D33" s="49">
        <f>ROUND(('上水道２・下水道１'!F33+'下水道２'!I33+'下水道３'!G33+'下水道４'!C33+'下水道４'!J33)/('下水道５'!B33+'下水道５'!C33)*100,1)</f>
        <v>64</v>
      </c>
      <c r="E33" s="39">
        <v>0</v>
      </c>
      <c r="F33" s="39">
        <v>61</v>
      </c>
      <c r="G33" s="39">
        <v>61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28.5" customHeight="1">
      <c r="A34" s="6" t="s">
        <v>24</v>
      </c>
      <c r="B34" s="39">
        <v>17353</v>
      </c>
      <c r="C34" s="39">
        <v>94</v>
      </c>
      <c r="D34" s="49">
        <f>ROUND(('上水道２・下水道１'!F34+'下水道２'!I34+'下水道３'!G34+'下水道４'!C34+'下水道４'!J34)/('下水道５'!B34+'下水道５'!C34)*100,1)</f>
        <v>64.9</v>
      </c>
      <c r="E34" s="39">
        <v>0</v>
      </c>
      <c r="F34" s="39">
        <v>1776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8.5" customHeight="1">
      <c r="A35" s="6" t="s">
        <v>25</v>
      </c>
      <c r="B35" s="39">
        <v>18678</v>
      </c>
      <c r="C35" s="39">
        <v>56</v>
      </c>
      <c r="D35" s="49">
        <f>ROUND(('上水道２・下水道１'!F35+'下水道２'!I35+'下水道３'!G35+'下水道４'!C35+'下水道４'!J35)/('下水道５'!B35+'下水道５'!C35)*100,1)</f>
        <v>24.9</v>
      </c>
      <c r="E35" s="39">
        <v>0</v>
      </c>
      <c r="F35" s="39">
        <v>2630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8.5" customHeight="1">
      <c r="A36" s="6" t="s">
        <v>26</v>
      </c>
      <c r="B36" s="39">
        <v>3708</v>
      </c>
      <c r="C36" s="39">
        <v>10</v>
      </c>
      <c r="D36" s="49">
        <f>ROUND(('上水道２・下水道１'!F36+'下水道２'!I36+'下水道３'!G36+'下水道４'!C36+'下水道４'!J36)/('下水道５'!B36+'下水道５'!C36)*100,1)</f>
        <v>99.7</v>
      </c>
      <c r="E36" s="39">
        <v>0</v>
      </c>
      <c r="F36" s="3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8.5" customHeight="1">
      <c r="A37" s="7" t="s">
        <v>27</v>
      </c>
      <c r="B37" s="40">
        <v>4491</v>
      </c>
      <c r="C37" s="40">
        <v>15</v>
      </c>
      <c r="D37" s="50">
        <f>ROUND(('上水道２・下水道１'!F37+'下水道２'!I37+'下水道３'!G37+'下水道４'!C37+'下水道４'!J37)/('下水道５'!B37+'下水道５'!C37)*100,1)</f>
        <v>72.1</v>
      </c>
      <c r="E37" s="40">
        <v>0</v>
      </c>
      <c r="F37" s="40">
        <v>417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8.5" customHeight="1">
      <c r="A38" s="6" t="s">
        <v>28</v>
      </c>
      <c r="B38" s="39">
        <v>2301</v>
      </c>
      <c r="C38" s="39">
        <v>14</v>
      </c>
      <c r="D38" s="49">
        <f>ROUND(('上水道２・下水道１'!F38+'下水道２'!I38+'下水道３'!G38+'下水道４'!C38+'下水道４'!J38)/('下水道５'!B38+'下水道５'!C38)*100,1)</f>
        <v>27.2</v>
      </c>
      <c r="E38" s="39">
        <v>0</v>
      </c>
      <c r="F38" s="39">
        <v>879</v>
      </c>
      <c r="G38" s="39">
        <v>860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28.5" customHeight="1">
      <c r="A39" s="6" t="s">
        <v>29</v>
      </c>
      <c r="B39" s="39">
        <v>2917</v>
      </c>
      <c r="C39" s="39">
        <v>13</v>
      </c>
      <c r="D39" s="49">
        <f>ROUND(('上水道２・下水道１'!F39+'下水道２'!I39+'下水道３'!G39+'下水道４'!C39+'下水道４'!J39)/('下水道５'!B39+'下水道５'!C39)*100,1)</f>
        <v>1.7</v>
      </c>
      <c r="E39" s="39">
        <v>0</v>
      </c>
      <c r="F39" s="39">
        <v>728</v>
      </c>
      <c r="G39" s="39">
        <v>261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28.5" customHeight="1">
      <c r="A40" s="6" t="s">
        <v>30</v>
      </c>
      <c r="B40" s="39">
        <v>1753</v>
      </c>
      <c r="C40" s="39">
        <v>11</v>
      </c>
      <c r="D40" s="49">
        <f>ROUND(('上水道２・下水道１'!F40+'下水道２'!I40+'下水道３'!G40+'下水道４'!C40+'下水道４'!J40)/('下水道５'!B40+'下水道５'!C40)*100,1)</f>
        <v>73.5</v>
      </c>
      <c r="E40" s="39">
        <v>0</v>
      </c>
      <c r="F40" s="39">
        <v>51</v>
      </c>
      <c r="G40" s="39">
        <v>32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28.5" customHeight="1">
      <c r="A41" s="6" t="s">
        <v>74</v>
      </c>
      <c r="B41" s="39">
        <v>25324</v>
      </c>
      <c r="C41" s="39">
        <v>57</v>
      </c>
      <c r="D41" s="49">
        <f>ROUND(('上水道２・下水道１'!F41+'下水道２'!I41+'下水道３'!G41+'下水道４'!C41+'下水道４'!J41)/('下水道５'!B41+'下水道５'!C41)*100,1)</f>
        <v>22.8</v>
      </c>
      <c r="E41" s="39">
        <v>0</v>
      </c>
      <c r="F41" s="39">
        <v>2870</v>
      </c>
      <c r="G41" s="39">
        <v>88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28.5" customHeight="1">
      <c r="A42" s="6" t="s">
        <v>31</v>
      </c>
      <c r="B42" s="39">
        <v>19459</v>
      </c>
      <c r="C42" s="39">
        <v>208</v>
      </c>
      <c r="D42" s="49">
        <f>ROUND(('上水道２・下水道１'!F42+'下水道２'!I42+'下水道３'!G42+'下水道４'!C42+'下水道４'!J42)/('下水道５'!B42+'下水道５'!C42)*100,1)</f>
        <v>65.9</v>
      </c>
      <c r="E42" s="39">
        <v>0</v>
      </c>
      <c r="F42" s="39">
        <v>4898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28.5" customHeight="1">
      <c r="A43" s="5" t="s">
        <v>32</v>
      </c>
      <c r="B43" s="38">
        <v>7084</v>
      </c>
      <c r="C43" s="38">
        <v>100</v>
      </c>
      <c r="D43" s="48">
        <f>ROUND(('上水道２・下水道１'!F43+'下水道２'!I43+'下水道３'!G43+'下水道４'!C43+'下水道４'!J43)/('下水道５'!B43+'下水道５'!C43)*100,1)</f>
        <v>71.5</v>
      </c>
      <c r="E43" s="38">
        <v>0</v>
      </c>
      <c r="F43" s="38">
        <v>351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28.5" customHeight="1">
      <c r="A44" s="6" t="s">
        <v>33</v>
      </c>
      <c r="B44" s="39">
        <v>5433</v>
      </c>
      <c r="C44" s="39">
        <v>37</v>
      </c>
      <c r="D44" s="49">
        <f>ROUND(('上水道２・下水道１'!F44+'下水道２'!I44+'下水道３'!G44+'下水道４'!C44+'下水道４'!J44)/('下水道５'!B44+'下水道５'!C44)*100,1)</f>
        <v>82.2</v>
      </c>
      <c r="E44" s="39">
        <v>0</v>
      </c>
      <c r="F44" s="39">
        <v>925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28.5" customHeight="1">
      <c r="A45" s="6" t="s">
        <v>34</v>
      </c>
      <c r="B45" s="39">
        <v>18282</v>
      </c>
      <c r="C45" s="39">
        <v>106</v>
      </c>
      <c r="D45" s="49">
        <f>ROUND(('上水道２・下水道１'!F45+'下水道２'!I45+'下水道３'!G45+'下水道４'!C45+'下水道４'!J45)/('下水道５'!B45+'下水道５'!C45)*100,1)</f>
        <v>61.7</v>
      </c>
      <c r="E45" s="39">
        <v>0</v>
      </c>
      <c r="F45" s="39">
        <v>4632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28.5" customHeight="1">
      <c r="A46" s="6" t="s">
        <v>35</v>
      </c>
      <c r="B46" s="39">
        <v>15933</v>
      </c>
      <c r="C46" s="39">
        <v>166</v>
      </c>
      <c r="D46" s="49">
        <f>ROUND(('上水道２・下水道１'!F46+'下水道２'!I46+'下水道３'!G46+'下水道４'!C46+'下水道４'!J46)/('下水道５'!B46+'下水道５'!C46)*100,1)</f>
        <v>34.4</v>
      </c>
      <c r="E46" s="39">
        <v>0</v>
      </c>
      <c r="F46" s="39">
        <v>3932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8.5" customHeight="1">
      <c r="A47" s="7" t="s">
        <v>36</v>
      </c>
      <c r="B47" s="40">
        <v>6965</v>
      </c>
      <c r="C47" s="40">
        <v>31</v>
      </c>
      <c r="D47" s="50">
        <f>ROUND(('上水道２・下水道１'!F47+'下水道２'!I47+'下水道３'!G47+'下水道４'!C47+'下水道４'!J47)/('下水道５'!B47+'下水道５'!C47)*100,1)</f>
        <v>8.6</v>
      </c>
      <c r="E47" s="40">
        <v>0</v>
      </c>
      <c r="F47" s="40">
        <v>1257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8.5" customHeight="1">
      <c r="A48" s="6" t="s">
        <v>37</v>
      </c>
      <c r="B48" s="39">
        <v>10741</v>
      </c>
      <c r="C48" s="39">
        <v>56</v>
      </c>
      <c r="D48" s="49">
        <f>ROUND(('上水道２・下水道１'!F48+'下水道２'!I48+'下水道３'!G48+'下水道４'!C48+'下水道４'!J48)/('下水道５'!B48+'下水道５'!C48)*100,1)</f>
        <v>45.8</v>
      </c>
      <c r="E48" s="39">
        <v>0</v>
      </c>
      <c r="F48" s="39">
        <v>1349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8.5" customHeight="1">
      <c r="A49" s="6" t="s">
        <v>38</v>
      </c>
      <c r="B49" s="39">
        <v>4448</v>
      </c>
      <c r="C49" s="39">
        <v>30</v>
      </c>
      <c r="D49" s="49">
        <f>ROUND(('上水道２・下水道１'!F49+'下水道２'!I49+'下水道３'!G49+'下水道４'!C49+'下水道４'!J49)/('下水道５'!B49+'下水道５'!C49)*100,1)</f>
        <v>14.1</v>
      </c>
      <c r="E49" s="39">
        <v>0</v>
      </c>
      <c r="F49" s="39">
        <v>1845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28.5" customHeight="1">
      <c r="A50" s="6" t="s">
        <v>39</v>
      </c>
      <c r="B50" s="39">
        <v>18735</v>
      </c>
      <c r="C50" s="39">
        <v>60</v>
      </c>
      <c r="D50" s="49">
        <f>ROUND(('上水道２・下水道１'!F50+'下水道２'!I50+'下水道３'!G50+'下水道４'!C50+'下水道４'!J50)/('下水道５'!B50+'下水道５'!C50)*100,1)</f>
        <v>0</v>
      </c>
      <c r="E50" s="39">
        <v>0</v>
      </c>
      <c r="F50" s="39">
        <v>6375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28.5" customHeight="1">
      <c r="A51" s="6" t="s">
        <v>40</v>
      </c>
      <c r="B51" s="39">
        <v>7635</v>
      </c>
      <c r="C51" s="39">
        <v>58</v>
      </c>
      <c r="D51" s="49">
        <f>ROUND(('上水道２・下水道１'!F51+'下水道２'!I51+'下水道３'!G51+'下水道４'!C51+'下水道４'!J51)/('下水道５'!B51+'下水道５'!C51)*100,1)</f>
        <v>48.2</v>
      </c>
      <c r="E51" s="39">
        <v>0</v>
      </c>
      <c r="F51" s="39">
        <v>1178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28.5" customHeight="1">
      <c r="A52" s="6" t="s">
        <v>41</v>
      </c>
      <c r="B52" s="39">
        <v>7526</v>
      </c>
      <c r="C52" s="39">
        <v>89</v>
      </c>
      <c r="D52" s="49">
        <f>ROUND(('上水道２・下水道１'!F52+'下水道２'!I52+'下水道３'!G52+'下水道４'!C52+'下水道４'!J52)/('下水道５'!B52+'下水道５'!C52)*100,1)</f>
        <v>25.2</v>
      </c>
      <c r="E52" s="39">
        <v>0</v>
      </c>
      <c r="F52" s="39">
        <v>3096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28.5" customHeight="1">
      <c r="A53" s="5" t="s">
        <v>42</v>
      </c>
      <c r="B53" s="38">
        <v>7429</v>
      </c>
      <c r="C53" s="38">
        <v>25</v>
      </c>
      <c r="D53" s="48">
        <f>ROUND(('上水道２・下水道１'!F53+'下水道２'!I53+'下水道３'!G53+'下水道４'!C53+'下水道４'!J53)/('下水道５'!B53+'下水道５'!C53)*100,1)</f>
        <v>22.7</v>
      </c>
      <c r="E53" s="38">
        <v>0</v>
      </c>
      <c r="F53" s="38">
        <v>1278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28.5" customHeight="1">
      <c r="A54" s="6" t="s">
        <v>43</v>
      </c>
      <c r="B54" s="39">
        <v>6724</v>
      </c>
      <c r="C54" s="39">
        <v>64</v>
      </c>
      <c r="D54" s="49">
        <f>ROUND(('上水道２・下水道１'!F54+'下水道２'!I54+'下水道３'!G54+'下水道４'!C54+'下水道４'!J54)/('下水道５'!B54+'下水道５'!C54)*100,1)</f>
        <v>51.8</v>
      </c>
      <c r="E54" s="39">
        <v>0</v>
      </c>
      <c r="F54" s="39">
        <v>760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28.5" customHeight="1">
      <c r="A55" s="6" t="s">
        <v>44</v>
      </c>
      <c r="B55" s="39">
        <v>19733</v>
      </c>
      <c r="C55" s="39">
        <v>91</v>
      </c>
      <c r="D55" s="49">
        <f>ROUND(('上水道２・下水道１'!F55+'下水道２'!I55+'下水道３'!G55+'下水道４'!C55+'下水道４'!J55)/('下水道５'!B55+'下水道５'!C55)*100,1)</f>
        <v>36.7</v>
      </c>
      <c r="E55" s="39">
        <v>0</v>
      </c>
      <c r="F55" s="39">
        <v>3666</v>
      </c>
      <c r="G55" s="39">
        <v>339</v>
      </c>
      <c r="H55" s="39">
        <v>495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28.5" customHeight="1">
      <c r="A56" s="6" t="s">
        <v>45</v>
      </c>
      <c r="B56" s="39">
        <v>12314</v>
      </c>
      <c r="C56" s="39">
        <v>223</v>
      </c>
      <c r="D56" s="49">
        <f>ROUND(('上水道２・下水道１'!F56+'下水道２'!I56+'下水道３'!G56+'下水道４'!C56+'下水道４'!J56)/('下水道５'!B56+'下水道５'!C56)*100,1)</f>
        <v>0</v>
      </c>
      <c r="E56" s="39">
        <v>0</v>
      </c>
      <c r="F56" s="39">
        <v>3450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28.5" customHeight="1">
      <c r="A57" s="7" t="s">
        <v>46</v>
      </c>
      <c r="B57" s="40">
        <v>5607</v>
      </c>
      <c r="C57" s="40">
        <v>55</v>
      </c>
      <c r="D57" s="50">
        <f>ROUND(('上水道２・下水道１'!F57+'下水道２'!I57+'下水道３'!G57+'下水道４'!C57+'下水道４'!J57)/('下水道５'!B57+'下水道５'!C57)*100,1)</f>
        <v>79</v>
      </c>
      <c r="E57" s="40">
        <v>0</v>
      </c>
      <c r="F57" s="40">
        <v>705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28.5" customHeight="1">
      <c r="A58" s="6" t="s">
        <v>47</v>
      </c>
      <c r="B58" s="39">
        <v>8362</v>
      </c>
      <c r="C58" s="39">
        <v>34</v>
      </c>
      <c r="D58" s="49">
        <f>ROUND(('上水道２・下水道１'!F58+'下水道２'!I58+'下水道３'!G58+'下水道４'!C58+'下水道４'!J58)/('下水道５'!B58+'下水道５'!C58)*100,1)</f>
        <v>61.3</v>
      </c>
      <c r="E58" s="39">
        <v>0</v>
      </c>
      <c r="F58" s="39">
        <v>1415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28.5" customHeight="1">
      <c r="A59" s="6" t="s">
        <v>48</v>
      </c>
      <c r="B59" s="39">
        <v>15908</v>
      </c>
      <c r="C59" s="39">
        <v>106</v>
      </c>
      <c r="D59" s="49">
        <f>ROUND(('上水道２・下水道１'!F59+'下水道２'!I59+'下水道３'!G59+'下水道４'!C59+'下水道４'!J59)/('下水道５'!B59+'下水道５'!C59)*100,1)</f>
        <v>66.9</v>
      </c>
      <c r="E59" s="39">
        <v>0</v>
      </c>
      <c r="F59" s="39">
        <v>2698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28.5" customHeight="1">
      <c r="A60" s="6" t="s">
        <v>49</v>
      </c>
      <c r="B60" s="39">
        <v>3289</v>
      </c>
      <c r="C60" s="39">
        <v>32</v>
      </c>
      <c r="D60" s="49">
        <f>ROUND(('上水道２・下水道１'!F60+'下水道２'!I60+'下水道３'!G60+'下水道４'!C60+'下水道４'!J60)/('下水道５'!B60+'下水道５'!C60)*100,1)</f>
        <v>81.6</v>
      </c>
      <c r="E60" s="39">
        <v>0</v>
      </c>
      <c r="F60" s="39">
        <v>865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28.5" customHeight="1">
      <c r="A61" s="6" t="s">
        <v>50</v>
      </c>
      <c r="B61" s="39">
        <v>10978</v>
      </c>
      <c r="C61" s="39">
        <v>50</v>
      </c>
      <c r="D61" s="49">
        <f>ROUND(('上水道２・下水道１'!F61+'下水道２'!I61+'下水道３'!G61+'下水道４'!C61+'下水道４'!J61)/('下水道５'!B61+'下水道５'!C61)*100,1)</f>
        <v>65.7</v>
      </c>
      <c r="E61" s="39">
        <v>2813</v>
      </c>
      <c r="F61" s="39">
        <v>658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28.5" customHeight="1">
      <c r="A62" s="6" t="s">
        <v>51</v>
      </c>
      <c r="B62" s="39">
        <v>7445</v>
      </c>
      <c r="C62" s="39">
        <v>24</v>
      </c>
      <c r="D62" s="49">
        <f>ROUND(('上水道２・下水道１'!F62+'下水道２'!I62+'下水道３'!G62+'下水道４'!C62+'下水道４'!J62)/('下水道５'!B62+'下水道５'!C62)*100,1)</f>
        <v>72.8</v>
      </c>
      <c r="E62" s="39">
        <v>0</v>
      </c>
      <c r="F62" s="39">
        <v>681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28.5" customHeight="1">
      <c r="A63" s="5" t="s">
        <v>52</v>
      </c>
      <c r="B63" s="38">
        <v>22365</v>
      </c>
      <c r="C63" s="38">
        <v>149</v>
      </c>
      <c r="D63" s="48">
        <f>ROUND(('上水道２・下水道１'!F63+'下水道２'!I63+'下水道３'!G63+'下水道４'!C63+'下水道４'!J63)/('下水道５'!B63+'下水道５'!C63)*100,1)</f>
        <v>37.7</v>
      </c>
      <c r="E63" s="38">
        <v>0</v>
      </c>
      <c r="F63" s="38">
        <v>5762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28.5" customHeight="1">
      <c r="A64" s="6" t="s">
        <v>53</v>
      </c>
      <c r="B64" s="39">
        <v>1704</v>
      </c>
      <c r="C64" s="39">
        <v>11</v>
      </c>
      <c r="D64" s="49">
        <f>ROUND(('上水道２・下水道１'!F64+'下水道２'!I64+'下水道３'!G64+'下水道４'!C64+'下水道４'!J64)/('下水道５'!B64+'下水道５'!C64)*100,1)</f>
        <v>0</v>
      </c>
      <c r="E64" s="39">
        <v>0</v>
      </c>
      <c r="F64" s="39">
        <v>532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28.5" customHeight="1">
      <c r="A65" s="6" t="s">
        <v>54</v>
      </c>
      <c r="B65" s="39">
        <v>8702</v>
      </c>
      <c r="C65" s="39">
        <v>22</v>
      </c>
      <c r="D65" s="49">
        <f>ROUND(('上水道２・下水道１'!F65+'下水道２'!I65+'下水道３'!G65+'下水道４'!C65+'下水道４'!J65)/('下水道５'!B65+'下水道５'!C65)*100,1)</f>
        <v>53.4</v>
      </c>
      <c r="E65" s="39">
        <v>0</v>
      </c>
      <c r="F65" s="39">
        <v>2093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28.5" customHeight="1" thickBot="1">
      <c r="A66" s="6" t="s">
        <v>55</v>
      </c>
      <c r="B66" s="39">
        <v>7024</v>
      </c>
      <c r="C66" s="39">
        <v>55</v>
      </c>
      <c r="D66" s="49">
        <f>ROUND(('上水道２・下水道１'!F66+'下水道２'!I66+'下水道３'!G66+'下水道４'!C66+'下水道４'!J66)/('下水道５'!B66+'下水道５'!C66)*100,1)</f>
        <v>17.2</v>
      </c>
      <c r="E66" s="39">
        <v>0</v>
      </c>
      <c r="F66" s="39">
        <v>1686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28.5" customHeight="1" thickBot="1" thickTop="1">
      <c r="A67" s="8" t="s">
        <v>79</v>
      </c>
      <c r="B67" s="41">
        <f aca="true" t="shared" si="1" ref="B67:H67">SUM(B18:B66)</f>
        <v>494179</v>
      </c>
      <c r="C67" s="41">
        <f t="shared" si="1"/>
        <v>3069</v>
      </c>
      <c r="D67" s="51">
        <f>ROUND(('上水道２・下水道１'!F67+'下水道２'!I67+'下水道３'!G67+'下水道４'!C67+'下水道４'!J67)/('下水道５'!B67+'下水道５'!C67)*100,1)</f>
        <v>41.2</v>
      </c>
      <c r="E67" s="41">
        <f t="shared" si="1"/>
        <v>2813</v>
      </c>
      <c r="F67" s="41">
        <f t="shared" si="1"/>
        <v>90706</v>
      </c>
      <c r="G67" s="41">
        <f t="shared" si="1"/>
        <v>1929</v>
      </c>
      <c r="H67" s="41">
        <f t="shared" si="1"/>
        <v>500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28.5" customHeight="1" thickTop="1">
      <c r="A68" s="10" t="s">
        <v>80</v>
      </c>
      <c r="B68" s="43">
        <f aca="true" t="shared" si="2" ref="B68:H68">SUM(B67,B17)</f>
        <v>2100851</v>
      </c>
      <c r="C68" s="43">
        <f t="shared" si="2"/>
        <v>12614</v>
      </c>
      <c r="D68" s="53">
        <f>ROUND(('上水道２・下水道１'!F68+'下水道２'!I68+'下水道３'!G68+'下水道４'!C68+'下水道４'!J68)/('下水道５'!B68+'下水道５'!C68)*100,1)</f>
        <v>51.8</v>
      </c>
      <c r="E68" s="43">
        <f t="shared" si="2"/>
        <v>2920</v>
      </c>
      <c r="F68" s="43">
        <f t="shared" si="2"/>
        <v>352698</v>
      </c>
      <c r="G68" s="43">
        <f t="shared" si="2"/>
        <v>3428</v>
      </c>
      <c r="H68" s="43">
        <f t="shared" si="2"/>
        <v>500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0.5" customHeight="1">
      <c r="A69" s="59"/>
      <c r="B69" s="59"/>
      <c r="C69" s="59"/>
      <c r="D69" s="59"/>
      <c r="E69" s="59"/>
      <c r="F69" s="3"/>
      <c r="G69" s="5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6:38" ht="4.5" customHeight="1"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6:38" ht="13.5"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</sheetData>
  <sheetProtection/>
  <mergeCells count="4">
    <mergeCell ref="G3:G4"/>
    <mergeCell ref="H3:H4"/>
    <mergeCell ref="F2:H2"/>
    <mergeCell ref="B1:H1"/>
  </mergeCells>
  <printOptions/>
  <pageMargins left="0.7874015748031497" right="0.7874015748031497" top="0.7874015748031497" bottom="0.3937007874015748" header="0.5905511811023623" footer="0.31496062992125984"/>
  <pageSetup firstPageNumber="295" useFirstPageNumber="1" horizontalDpi="600" verticalDpi="600" orientation="portrait" paperSize="9" scale="40" r:id="rId1"/>
  <headerFooter alignWithMargins="0">
    <oddFooter>&amp;C&amp;26&amp;P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selection activeCell="Q9" sqref="Q9"/>
    </sheetView>
  </sheetViews>
  <sheetFormatPr defaultColWidth="9.00390625" defaultRowHeight="13.5"/>
  <cols>
    <col min="1" max="1" width="20.625" style="60" customWidth="1"/>
    <col min="2" max="2" width="18.125" style="54" customWidth="1"/>
    <col min="3" max="6" width="18.125" style="60" customWidth="1"/>
    <col min="7" max="7" width="18.125" style="54" customWidth="1"/>
    <col min="8" max="12" width="18.125" style="60" customWidth="1"/>
    <col min="13" max="16384" width="9.00390625" style="54" customWidth="1"/>
  </cols>
  <sheetData>
    <row r="1" spans="1:12" ht="36" customHeight="1">
      <c r="A1" s="90" t="s">
        <v>75</v>
      </c>
      <c r="B1" s="286" t="s">
        <v>194</v>
      </c>
      <c r="C1" s="288"/>
      <c r="D1" s="288"/>
      <c r="E1" s="288"/>
      <c r="F1" s="287"/>
      <c r="G1" s="286" t="s">
        <v>198</v>
      </c>
      <c r="H1" s="288"/>
      <c r="I1" s="288"/>
      <c r="J1" s="288"/>
      <c r="K1" s="288"/>
      <c r="L1" s="287"/>
    </row>
    <row r="2" spans="1:12" ht="27" customHeight="1">
      <c r="A2" s="91"/>
      <c r="B2" s="113" t="s">
        <v>187</v>
      </c>
      <c r="C2" s="327" t="s">
        <v>145</v>
      </c>
      <c r="D2" s="302"/>
      <c r="E2" s="117"/>
      <c r="F2" s="338" t="s">
        <v>192</v>
      </c>
      <c r="G2" s="113" t="s">
        <v>195</v>
      </c>
      <c r="H2" s="327" t="s">
        <v>196</v>
      </c>
      <c r="I2" s="302"/>
      <c r="J2" s="19"/>
      <c r="K2" s="119"/>
      <c r="L2" s="340" t="s">
        <v>199</v>
      </c>
    </row>
    <row r="3" spans="1:12" ht="27" customHeight="1">
      <c r="A3" s="92"/>
      <c r="B3" s="114"/>
      <c r="C3" s="72"/>
      <c r="D3" s="21" t="s">
        <v>188</v>
      </c>
      <c r="E3" s="21" t="s">
        <v>189</v>
      </c>
      <c r="F3" s="339"/>
      <c r="G3" s="114"/>
      <c r="H3" s="72"/>
      <c r="I3" s="21" t="s">
        <v>188</v>
      </c>
      <c r="J3" s="21" t="s">
        <v>197</v>
      </c>
      <c r="K3" s="21" t="s">
        <v>189</v>
      </c>
      <c r="L3" s="341"/>
    </row>
    <row r="4" spans="1:12" ht="27" customHeight="1">
      <c r="A4" s="93"/>
      <c r="B4" s="115" t="s">
        <v>201</v>
      </c>
      <c r="C4" s="64" t="s">
        <v>191</v>
      </c>
      <c r="D4" s="64" t="s">
        <v>190</v>
      </c>
      <c r="E4" s="64" t="s">
        <v>190</v>
      </c>
      <c r="F4" s="116" t="s">
        <v>193</v>
      </c>
      <c r="G4" s="115" t="s">
        <v>202</v>
      </c>
      <c r="H4" s="64" t="s">
        <v>203</v>
      </c>
      <c r="I4" s="64" t="s">
        <v>190</v>
      </c>
      <c r="J4" s="64" t="s">
        <v>190</v>
      </c>
      <c r="K4" s="64" t="s">
        <v>190</v>
      </c>
      <c r="L4" s="116" t="s">
        <v>200</v>
      </c>
    </row>
    <row r="5" spans="1:37" ht="30" customHeight="1">
      <c r="A5" s="5" t="s">
        <v>0</v>
      </c>
      <c r="B5" s="39">
        <v>10722</v>
      </c>
      <c r="C5" s="39">
        <v>453992</v>
      </c>
      <c r="D5" s="71">
        <v>400302</v>
      </c>
      <c r="E5" s="39">
        <v>53690</v>
      </c>
      <c r="F5" s="49">
        <f>IF(C5=0,"　",ROUND(B5/C5*100,1))</f>
        <v>2.4</v>
      </c>
      <c r="G5" s="39">
        <v>44537</v>
      </c>
      <c r="H5" s="39">
        <v>285497</v>
      </c>
      <c r="I5" s="71">
        <v>171191</v>
      </c>
      <c r="J5" s="118">
        <v>114306</v>
      </c>
      <c r="K5" s="39">
        <v>0</v>
      </c>
      <c r="L5" s="49">
        <f>IF(H5=0,"　",ROUND(G5/H5*100,1))</f>
        <v>15.6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75091</v>
      </c>
      <c r="C6" s="39">
        <v>158768</v>
      </c>
      <c r="D6" s="39">
        <v>158768</v>
      </c>
      <c r="E6" s="39">
        <v>0</v>
      </c>
      <c r="F6" s="49">
        <f aca="true" t="shared" si="0" ref="F6:F68">IF(C6=0,"　",ROUND(B6/C6*100,1))</f>
        <v>47.3</v>
      </c>
      <c r="G6" s="39">
        <v>11350</v>
      </c>
      <c r="H6" s="39">
        <v>100498</v>
      </c>
      <c r="I6" s="39">
        <v>70408</v>
      </c>
      <c r="J6" s="39">
        <v>30090</v>
      </c>
      <c r="K6" s="39">
        <v>0</v>
      </c>
      <c r="L6" s="49">
        <f aca="true" t="shared" si="1" ref="L6:L68">IF(H6=0,"　",ROUND(G6/H6*100,1))</f>
        <v>11.3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16364</v>
      </c>
      <c r="C7" s="39">
        <v>424488</v>
      </c>
      <c r="D7" s="39">
        <v>424488</v>
      </c>
      <c r="E7" s="39">
        <v>0</v>
      </c>
      <c r="F7" s="49">
        <f t="shared" si="0"/>
        <v>3.9</v>
      </c>
      <c r="G7" s="39">
        <v>31200</v>
      </c>
      <c r="H7" s="39">
        <v>241371</v>
      </c>
      <c r="I7" s="39">
        <v>206645</v>
      </c>
      <c r="J7" s="39">
        <v>34726</v>
      </c>
      <c r="K7" s="39">
        <v>0</v>
      </c>
      <c r="L7" s="49">
        <f t="shared" si="1"/>
        <v>12.9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11366</v>
      </c>
      <c r="C8" s="39">
        <v>1174951</v>
      </c>
      <c r="D8" s="39">
        <v>1174951</v>
      </c>
      <c r="E8" s="39">
        <v>0</v>
      </c>
      <c r="F8" s="49">
        <f t="shared" si="0"/>
        <v>1</v>
      </c>
      <c r="G8" s="39">
        <v>81268</v>
      </c>
      <c r="H8" s="39">
        <v>828765</v>
      </c>
      <c r="I8" s="39">
        <v>584125</v>
      </c>
      <c r="J8" s="39">
        <v>244640</v>
      </c>
      <c r="K8" s="39">
        <v>0</v>
      </c>
      <c r="L8" s="49">
        <f t="shared" si="1"/>
        <v>9.8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6769</v>
      </c>
      <c r="C9" s="40">
        <v>253248</v>
      </c>
      <c r="D9" s="40">
        <v>167990</v>
      </c>
      <c r="E9" s="40">
        <v>85258</v>
      </c>
      <c r="F9" s="50">
        <f t="shared" si="0"/>
        <v>2.7</v>
      </c>
      <c r="G9" s="40">
        <v>14139</v>
      </c>
      <c r="H9" s="40">
        <v>66814</v>
      </c>
      <c r="I9" s="40">
        <v>51738</v>
      </c>
      <c r="J9" s="40">
        <v>15076</v>
      </c>
      <c r="K9" s="40">
        <v>0</v>
      </c>
      <c r="L9" s="50">
        <f t="shared" si="1"/>
        <v>21.2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8941</v>
      </c>
      <c r="C10" s="38">
        <v>459095</v>
      </c>
      <c r="D10" s="38">
        <v>459095</v>
      </c>
      <c r="E10" s="38">
        <v>0</v>
      </c>
      <c r="F10" s="48">
        <f t="shared" si="0"/>
        <v>1.9</v>
      </c>
      <c r="G10" s="38">
        <v>7347</v>
      </c>
      <c r="H10" s="38">
        <v>75127</v>
      </c>
      <c r="I10" s="38">
        <v>75127</v>
      </c>
      <c r="J10" s="38">
        <v>0</v>
      </c>
      <c r="K10" s="38">
        <v>0</v>
      </c>
      <c r="L10" s="48">
        <f t="shared" si="1"/>
        <v>9.8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9716</v>
      </c>
      <c r="C11" s="39">
        <v>645548</v>
      </c>
      <c r="D11" s="39">
        <v>492679</v>
      </c>
      <c r="E11" s="39">
        <v>152869</v>
      </c>
      <c r="F11" s="49">
        <f t="shared" si="0"/>
        <v>1.5</v>
      </c>
      <c r="G11" s="39">
        <v>29781</v>
      </c>
      <c r="H11" s="39">
        <v>261392</v>
      </c>
      <c r="I11" s="39">
        <v>208102</v>
      </c>
      <c r="J11" s="39">
        <v>47653</v>
      </c>
      <c r="K11" s="39">
        <v>5637</v>
      </c>
      <c r="L11" s="49">
        <f t="shared" si="1"/>
        <v>11.4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4554</v>
      </c>
      <c r="C12" s="39">
        <v>260883</v>
      </c>
      <c r="D12" s="39">
        <v>260883</v>
      </c>
      <c r="E12" s="39">
        <v>0</v>
      </c>
      <c r="F12" s="49">
        <f t="shared" si="0"/>
        <v>1.7</v>
      </c>
      <c r="G12" s="39">
        <v>8178</v>
      </c>
      <c r="H12" s="39">
        <v>57744</v>
      </c>
      <c r="I12" s="39">
        <v>36309</v>
      </c>
      <c r="J12" s="39">
        <v>21435</v>
      </c>
      <c r="K12" s="39">
        <v>0</v>
      </c>
      <c r="L12" s="49">
        <f t="shared" si="1"/>
        <v>14.2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10540</v>
      </c>
      <c r="C13" s="39">
        <v>80825</v>
      </c>
      <c r="D13" s="39">
        <v>80825</v>
      </c>
      <c r="E13" s="39">
        <v>0</v>
      </c>
      <c r="F13" s="49">
        <f t="shared" si="0"/>
        <v>13</v>
      </c>
      <c r="G13" s="39">
        <v>14971</v>
      </c>
      <c r="H13" s="39">
        <v>72846</v>
      </c>
      <c r="I13" s="39">
        <v>72846</v>
      </c>
      <c r="J13" s="39">
        <v>0</v>
      </c>
      <c r="K13" s="39">
        <v>0</v>
      </c>
      <c r="L13" s="49">
        <f t="shared" si="1"/>
        <v>20.6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8985</v>
      </c>
      <c r="C14" s="40">
        <v>297452</v>
      </c>
      <c r="D14" s="40">
        <v>297452</v>
      </c>
      <c r="E14" s="40">
        <v>0</v>
      </c>
      <c r="F14" s="50">
        <f t="shared" si="0"/>
        <v>3</v>
      </c>
      <c r="G14" s="40">
        <v>28145</v>
      </c>
      <c r="H14" s="40">
        <v>190927</v>
      </c>
      <c r="I14" s="40">
        <v>168636</v>
      </c>
      <c r="J14" s="40">
        <v>20101</v>
      </c>
      <c r="K14" s="40">
        <v>2190</v>
      </c>
      <c r="L14" s="50">
        <f t="shared" si="1"/>
        <v>14.7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9686</v>
      </c>
      <c r="C15" s="39">
        <v>231131</v>
      </c>
      <c r="D15" s="39">
        <v>88391</v>
      </c>
      <c r="E15" s="39">
        <v>142740</v>
      </c>
      <c r="F15" s="49">
        <f t="shared" si="0"/>
        <v>4.2</v>
      </c>
      <c r="G15" s="39">
        <v>17455</v>
      </c>
      <c r="H15" s="39">
        <v>186249</v>
      </c>
      <c r="I15" s="39">
        <v>119041</v>
      </c>
      <c r="J15" s="39">
        <v>50608</v>
      </c>
      <c r="K15" s="39">
        <v>16600</v>
      </c>
      <c r="L15" s="49">
        <f t="shared" si="1"/>
        <v>9.4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7076</v>
      </c>
      <c r="C16" s="39">
        <v>89150</v>
      </c>
      <c r="D16" s="39">
        <v>89150</v>
      </c>
      <c r="E16" s="39">
        <v>0</v>
      </c>
      <c r="F16" s="49">
        <f t="shared" si="0"/>
        <v>7.9</v>
      </c>
      <c r="G16" s="39">
        <v>10177</v>
      </c>
      <c r="H16" s="39">
        <v>106645</v>
      </c>
      <c r="I16" s="39">
        <v>106645</v>
      </c>
      <c r="J16" s="39">
        <v>0</v>
      </c>
      <c r="K16" s="39">
        <v>0</v>
      </c>
      <c r="L16" s="49">
        <f t="shared" si="1"/>
        <v>9.5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179810</v>
      </c>
      <c r="C17" s="41">
        <f>SUM(C5:C16)</f>
        <v>4529531</v>
      </c>
      <c r="D17" s="41">
        <f>SUM(D5:D16)</f>
        <v>4094974</v>
      </c>
      <c r="E17" s="41">
        <f>SUM(E5:E16)</f>
        <v>434557</v>
      </c>
      <c r="F17" s="51">
        <f t="shared" si="0"/>
        <v>4</v>
      </c>
      <c r="G17" s="41">
        <f>SUM(G5:G16)</f>
        <v>298548</v>
      </c>
      <c r="H17" s="41">
        <f>SUM(H5:H16)</f>
        <v>2473875</v>
      </c>
      <c r="I17" s="41">
        <f>SUM(I5:I16)</f>
        <v>1870813</v>
      </c>
      <c r="J17" s="41">
        <f>SUM(J5:J16)</f>
        <v>578635</v>
      </c>
      <c r="K17" s="41">
        <f>SUM(K5:K16)</f>
        <v>24427</v>
      </c>
      <c r="L17" s="51">
        <f t="shared" si="1"/>
        <v>12.1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1360</v>
      </c>
      <c r="C18" s="39">
        <v>1154</v>
      </c>
      <c r="D18" s="39">
        <v>1154</v>
      </c>
      <c r="E18" s="39">
        <v>0</v>
      </c>
      <c r="F18" s="49">
        <f t="shared" si="0"/>
        <v>117.9</v>
      </c>
      <c r="G18" s="39">
        <v>659</v>
      </c>
      <c r="H18" s="39">
        <v>36537</v>
      </c>
      <c r="I18" s="39">
        <v>36537</v>
      </c>
      <c r="J18" s="39">
        <v>0</v>
      </c>
      <c r="K18" s="39">
        <v>0</v>
      </c>
      <c r="L18" s="49">
        <f t="shared" si="1"/>
        <v>1.8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1291</v>
      </c>
      <c r="C19" s="39">
        <v>16381</v>
      </c>
      <c r="D19" s="39">
        <v>16381</v>
      </c>
      <c r="E19" s="39">
        <v>0</v>
      </c>
      <c r="F19" s="49">
        <f t="shared" si="0"/>
        <v>7.9</v>
      </c>
      <c r="G19" s="39">
        <v>1171</v>
      </c>
      <c r="H19" s="39">
        <v>35437</v>
      </c>
      <c r="I19" s="39">
        <v>35437</v>
      </c>
      <c r="J19" s="39">
        <v>0</v>
      </c>
      <c r="K19" s="39">
        <v>0</v>
      </c>
      <c r="L19" s="49">
        <f t="shared" si="1"/>
        <v>3.3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2343</v>
      </c>
      <c r="C20" s="39">
        <v>34485</v>
      </c>
      <c r="D20" s="39">
        <v>34485</v>
      </c>
      <c r="E20" s="39">
        <v>0</v>
      </c>
      <c r="F20" s="49">
        <f t="shared" si="0"/>
        <v>6.8</v>
      </c>
      <c r="G20" s="39">
        <v>8170</v>
      </c>
      <c r="H20" s="39">
        <v>51981</v>
      </c>
      <c r="I20" s="39">
        <v>51981</v>
      </c>
      <c r="J20" s="39">
        <v>0</v>
      </c>
      <c r="K20" s="39">
        <v>0</v>
      </c>
      <c r="L20" s="49">
        <f t="shared" si="1"/>
        <v>15.7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737</v>
      </c>
      <c r="C21" s="39">
        <v>21019</v>
      </c>
      <c r="D21" s="39">
        <v>0</v>
      </c>
      <c r="E21" s="39">
        <v>21019</v>
      </c>
      <c r="F21" s="49">
        <f t="shared" si="0"/>
        <v>3.5</v>
      </c>
      <c r="G21" s="39">
        <v>820</v>
      </c>
      <c r="H21" s="39">
        <v>2682</v>
      </c>
      <c r="I21" s="39">
        <v>2682</v>
      </c>
      <c r="J21" s="39">
        <v>0</v>
      </c>
      <c r="K21" s="39">
        <v>0</v>
      </c>
      <c r="L21" s="49">
        <f t="shared" si="1"/>
        <v>30.6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1853</v>
      </c>
      <c r="C22" s="42">
        <v>0</v>
      </c>
      <c r="D22" s="42">
        <v>0</v>
      </c>
      <c r="E22" s="42">
        <v>0</v>
      </c>
      <c r="F22" s="52" t="str">
        <f t="shared" si="0"/>
        <v>　</v>
      </c>
      <c r="G22" s="42">
        <v>1918</v>
      </c>
      <c r="H22" s="42">
        <v>28554</v>
      </c>
      <c r="I22" s="42">
        <v>15705</v>
      </c>
      <c r="J22" s="42">
        <v>12849</v>
      </c>
      <c r="K22" s="42">
        <v>0</v>
      </c>
      <c r="L22" s="52">
        <f t="shared" si="1"/>
        <v>6.7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1244</v>
      </c>
      <c r="C23" s="39">
        <v>29736</v>
      </c>
      <c r="D23" s="39">
        <v>29736</v>
      </c>
      <c r="E23" s="39">
        <v>0</v>
      </c>
      <c r="F23" s="49">
        <f t="shared" si="0"/>
        <v>4.2</v>
      </c>
      <c r="G23" s="39">
        <v>1270</v>
      </c>
      <c r="H23" s="39">
        <v>8220</v>
      </c>
      <c r="I23" s="39">
        <v>8220</v>
      </c>
      <c r="J23" s="39">
        <v>0</v>
      </c>
      <c r="K23" s="39">
        <v>0</v>
      </c>
      <c r="L23" s="49">
        <f t="shared" si="1"/>
        <v>15.5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1914</v>
      </c>
      <c r="C24" s="39">
        <v>0</v>
      </c>
      <c r="D24" s="39">
        <v>0</v>
      </c>
      <c r="E24" s="39">
        <v>0</v>
      </c>
      <c r="F24" s="49" t="str">
        <f t="shared" si="0"/>
        <v>　</v>
      </c>
      <c r="G24" s="39">
        <v>1695</v>
      </c>
      <c r="H24" s="39">
        <v>17781</v>
      </c>
      <c r="I24" s="39">
        <v>17781</v>
      </c>
      <c r="J24" s="39">
        <v>0</v>
      </c>
      <c r="K24" s="39">
        <v>0</v>
      </c>
      <c r="L24" s="49">
        <f t="shared" si="1"/>
        <v>9.5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1616</v>
      </c>
      <c r="C25" s="39">
        <v>70134</v>
      </c>
      <c r="D25" s="39">
        <v>70134</v>
      </c>
      <c r="E25" s="39">
        <v>0</v>
      </c>
      <c r="F25" s="49">
        <f t="shared" si="0"/>
        <v>2.3</v>
      </c>
      <c r="G25" s="39">
        <v>400</v>
      </c>
      <c r="H25" s="39">
        <v>2974</v>
      </c>
      <c r="I25" s="39">
        <v>2974</v>
      </c>
      <c r="J25" s="39">
        <v>0</v>
      </c>
      <c r="K25" s="39">
        <v>0</v>
      </c>
      <c r="L25" s="49">
        <f t="shared" si="1"/>
        <v>13.4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1689</v>
      </c>
      <c r="C26" s="39">
        <v>17008</v>
      </c>
      <c r="D26" s="39">
        <v>17008</v>
      </c>
      <c r="E26" s="39">
        <v>0</v>
      </c>
      <c r="F26" s="49">
        <f t="shared" si="0"/>
        <v>9.9</v>
      </c>
      <c r="G26" s="39">
        <v>3676</v>
      </c>
      <c r="H26" s="39">
        <v>88638</v>
      </c>
      <c r="I26" s="39">
        <v>33488</v>
      </c>
      <c r="J26" s="39">
        <v>55150</v>
      </c>
      <c r="K26" s="39">
        <v>0</v>
      </c>
      <c r="L26" s="49">
        <f t="shared" si="1"/>
        <v>4.1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2193</v>
      </c>
      <c r="C27" s="40">
        <v>269502</v>
      </c>
      <c r="D27" s="40">
        <v>1575</v>
      </c>
      <c r="E27" s="40">
        <v>267927</v>
      </c>
      <c r="F27" s="50">
        <f t="shared" si="0"/>
        <v>0.8</v>
      </c>
      <c r="G27" s="40">
        <v>5989</v>
      </c>
      <c r="H27" s="40">
        <v>123478</v>
      </c>
      <c r="I27" s="40">
        <v>93524</v>
      </c>
      <c r="J27" s="40">
        <v>29954</v>
      </c>
      <c r="K27" s="40">
        <v>0</v>
      </c>
      <c r="L27" s="50">
        <f t="shared" si="1"/>
        <v>4.9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88</v>
      </c>
      <c r="C28" s="39">
        <v>0</v>
      </c>
      <c r="D28" s="39">
        <v>0</v>
      </c>
      <c r="E28" s="39">
        <v>0</v>
      </c>
      <c r="F28" s="49" t="str">
        <f t="shared" si="0"/>
        <v>　</v>
      </c>
      <c r="G28" s="39">
        <v>1496</v>
      </c>
      <c r="H28" s="39">
        <v>39533</v>
      </c>
      <c r="I28" s="39">
        <v>7287</v>
      </c>
      <c r="J28" s="39">
        <v>32246</v>
      </c>
      <c r="K28" s="39">
        <v>0</v>
      </c>
      <c r="L28" s="49">
        <f t="shared" si="1"/>
        <v>3.8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857</v>
      </c>
      <c r="C29" s="39">
        <v>5012</v>
      </c>
      <c r="D29" s="39">
        <v>5012</v>
      </c>
      <c r="E29" s="39">
        <v>0</v>
      </c>
      <c r="F29" s="49">
        <f t="shared" si="0"/>
        <v>17.1</v>
      </c>
      <c r="G29" s="39">
        <v>56234</v>
      </c>
      <c r="H29" s="39">
        <v>169248</v>
      </c>
      <c r="I29" s="39">
        <v>138748</v>
      </c>
      <c r="J29" s="39">
        <v>30500</v>
      </c>
      <c r="K29" s="39">
        <v>0</v>
      </c>
      <c r="L29" s="49">
        <f t="shared" si="1"/>
        <v>33.2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2881</v>
      </c>
      <c r="C30" s="39">
        <v>45736</v>
      </c>
      <c r="D30" s="39">
        <v>45736</v>
      </c>
      <c r="E30" s="39">
        <v>0</v>
      </c>
      <c r="F30" s="49">
        <f t="shared" si="0"/>
        <v>6.3</v>
      </c>
      <c r="G30" s="39">
        <v>28034</v>
      </c>
      <c r="H30" s="39">
        <v>398821</v>
      </c>
      <c r="I30" s="39">
        <v>349503</v>
      </c>
      <c r="J30" s="39">
        <v>49318</v>
      </c>
      <c r="K30" s="39">
        <v>0</v>
      </c>
      <c r="L30" s="49">
        <f t="shared" si="1"/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611</v>
      </c>
      <c r="C31" s="39">
        <v>68548</v>
      </c>
      <c r="D31" s="39">
        <v>68548</v>
      </c>
      <c r="E31" s="39">
        <v>0</v>
      </c>
      <c r="F31" s="49">
        <f t="shared" si="0"/>
        <v>0.9</v>
      </c>
      <c r="G31" s="39">
        <v>16499</v>
      </c>
      <c r="H31" s="39">
        <v>94058</v>
      </c>
      <c r="I31" s="39">
        <v>35875</v>
      </c>
      <c r="J31" s="39">
        <v>58183</v>
      </c>
      <c r="K31" s="39">
        <v>0</v>
      </c>
      <c r="L31" s="49">
        <f t="shared" si="1"/>
        <v>17.5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2236</v>
      </c>
      <c r="C32" s="42">
        <v>95971</v>
      </c>
      <c r="D32" s="42">
        <v>9677</v>
      </c>
      <c r="E32" s="42">
        <v>86294</v>
      </c>
      <c r="F32" s="52">
        <f t="shared" si="0"/>
        <v>2.3</v>
      </c>
      <c r="G32" s="42">
        <v>15755</v>
      </c>
      <c r="H32" s="42">
        <v>107580</v>
      </c>
      <c r="I32" s="42">
        <v>91995</v>
      </c>
      <c r="J32" s="42">
        <v>15585</v>
      </c>
      <c r="K32" s="42">
        <v>0</v>
      </c>
      <c r="L32" s="52">
        <f t="shared" si="1"/>
        <v>14.6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946</v>
      </c>
      <c r="C33" s="39">
        <v>76370</v>
      </c>
      <c r="D33" s="39">
        <v>76370</v>
      </c>
      <c r="E33" s="39">
        <v>0</v>
      </c>
      <c r="F33" s="49">
        <f t="shared" si="0"/>
        <v>1.2</v>
      </c>
      <c r="G33" s="39">
        <v>1983</v>
      </c>
      <c r="H33" s="39">
        <v>12162</v>
      </c>
      <c r="I33" s="39">
        <v>12162</v>
      </c>
      <c r="J33" s="39">
        <v>0</v>
      </c>
      <c r="K33" s="39">
        <v>0</v>
      </c>
      <c r="L33" s="49">
        <f t="shared" si="1"/>
        <v>16.3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3602</v>
      </c>
      <c r="C34" s="39">
        <v>1569376</v>
      </c>
      <c r="D34" s="39">
        <v>630131</v>
      </c>
      <c r="E34" s="39">
        <v>939245</v>
      </c>
      <c r="F34" s="49">
        <f t="shared" si="0"/>
        <v>0.2</v>
      </c>
      <c r="G34" s="39">
        <v>18838</v>
      </c>
      <c r="H34" s="39">
        <v>175563</v>
      </c>
      <c r="I34" s="39">
        <v>101317</v>
      </c>
      <c r="J34" s="39">
        <v>21050</v>
      </c>
      <c r="K34" s="39">
        <v>53196</v>
      </c>
      <c r="L34" s="49">
        <f t="shared" si="1"/>
        <v>10.7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3852</v>
      </c>
      <c r="C35" s="39">
        <v>176091</v>
      </c>
      <c r="D35" s="39">
        <v>176091</v>
      </c>
      <c r="E35" s="39">
        <v>0</v>
      </c>
      <c r="F35" s="49">
        <f t="shared" si="0"/>
        <v>2.2</v>
      </c>
      <c r="G35" s="39">
        <v>2373</v>
      </c>
      <c r="H35" s="39">
        <v>18493</v>
      </c>
      <c r="I35" s="39">
        <v>17059</v>
      </c>
      <c r="J35" s="39">
        <v>734</v>
      </c>
      <c r="K35" s="39">
        <v>700</v>
      </c>
      <c r="L35" s="49">
        <f t="shared" si="1"/>
        <v>12.8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1147</v>
      </c>
      <c r="C36" s="39">
        <v>62496</v>
      </c>
      <c r="D36" s="39">
        <v>60548</v>
      </c>
      <c r="E36" s="39">
        <v>1948</v>
      </c>
      <c r="F36" s="49">
        <f t="shared" si="0"/>
        <v>1.8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9" t="str">
        <f t="shared" si="1"/>
        <v>　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1241</v>
      </c>
      <c r="C37" s="40">
        <v>4288</v>
      </c>
      <c r="D37" s="40">
        <v>4288</v>
      </c>
      <c r="E37" s="40">
        <v>0</v>
      </c>
      <c r="F37" s="50">
        <f t="shared" si="0"/>
        <v>28.9</v>
      </c>
      <c r="G37" s="40">
        <v>8247</v>
      </c>
      <c r="H37" s="40">
        <v>81150</v>
      </c>
      <c r="I37" s="40">
        <v>66125</v>
      </c>
      <c r="J37" s="40">
        <v>15025</v>
      </c>
      <c r="K37" s="40">
        <v>0</v>
      </c>
      <c r="L37" s="50">
        <f t="shared" si="1"/>
        <v>10.2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554</v>
      </c>
      <c r="C38" s="39">
        <v>35930</v>
      </c>
      <c r="D38" s="39">
        <v>35930</v>
      </c>
      <c r="E38" s="39">
        <v>0</v>
      </c>
      <c r="F38" s="49">
        <f t="shared" si="0"/>
        <v>1.5</v>
      </c>
      <c r="G38" s="39">
        <v>4463</v>
      </c>
      <c r="H38" s="39">
        <v>53167</v>
      </c>
      <c r="I38" s="39">
        <v>53167</v>
      </c>
      <c r="J38" s="39">
        <v>0</v>
      </c>
      <c r="K38" s="39">
        <v>0</v>
      </c>
      <c r="L38" s="49">
        <f t="shared" si="1"/>
        <v>8.4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811</v>
      </c>
      <c r="C39" s="39">
        <v>76965</v>
      </c>
      <c r="D39" s="39">
        <v>76965</v>
      </c>
      <c r="E39" s="39">
        <v>0</v>
      </c>
      <c r="F39" s="49">
        <f t="shared" si="0"/>
        <v>1.1</v>
      </c>
      <c r="G39" s="39">
        <v>25056</v>
      </c>
      <c r="H39" s="39">
        <v>86154</v>
      </c>
      <c r="I39" s="39">
        <v>86154</v>
      </c>
      <c r="J39" s="39">
        <v>0</v>
      </c>
      <c r="K39" s="39">
        <v>0</v>
      </c>
      <c r="L39" s="49">
        <f t="shared" si="1"/>
        <v>29.1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665</v>
      </c>
      <c r="C40" s="39">
        <v>49514</v>
      </c>
      <c r="D40" s="39">
        <v>49514</v>
      </c>
      <c r="E40" s="39">
        <v>0</v>
      </c>
      <c r="F40" s="49">
        <f t="shared" si="0"/>
        <v>1.3</v>
      </c>
      <c r="G40" s="39">
        <v>16339</v>
      </c>
      <c r="H40" s="39">
        <v>55532</v>
      </c>
      <c r="I40" s="39">
        <v>12332</v>
      </c>
      <c r="J40" s="39">
        <v>43200</v>
      </c>
      <c r="K40" s="39">
        <v>0</v>
      </c>
      <c r="L40" s="49">
        <f t="shared" si="1"/>
        <v>29.4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4840</v>
      </c>
      <c r="C41" s="39">
        <v>244385</v>
      </c>
      <c r="D41" s="39">
        <v>244385</v>
      </c>
      <c r="E41" s="39">
        <v>0</v>
      </c>
      <c r="F41" s="49">
        <f t="shared" si="0"/>
        <v>2</v>
      </c>
      <c r="G41" s="39">
        <v>7466</v>
      </c>
      <c r="H41" s="39">
        <v>102921</v>
      </c>
      <c r="I41" s="39">
        <v>101669</v>
      </c>
      <c r="J41" s="39">
        <v>1252</v>
      </c>
      <c r="K41" s="39">
        <v>0</v>
      </c>
      <c r="L41" s="49">
        <f t="shared" si="1"/>
        <v>7.3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2159</v>
      </c>
      <c r="C42" s="39">
        <v>85116</v>
      </c>
      <c r="D42" s="39">
        <v>23855</v>
      </c>
      <c r="E42" s="39">
        <v>61261</v>
      </c>
      <c r="F42" s="49">
        <f t="shared" si="0"/>
        <v>2.5</v>
      </c>
      <c r="G42" s="39">
        <v>10975</v>
      </c>
      <c r="H42" s="39">
        <v>42448</v>
      </c>
      <c r="I42" s="39">
        <v>27937</v>
      </c>
      <c r="J42" s="39">
        <v>14511</v>
      </c>
      <c r="K42" s="39">
        <v>0</v>
      </c>
      <c r="L42" s="49">
        <f t="shared" si="1"/>
        <v>25.9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1426</v>
      </c>
      <c r="C43" s="38">
        <v>40934</v>
      </c>
      <c r="D43" s="38">
        <v>40934</v>
      </c>
      <c r="E43" s="38">
        <v>0</v>
      </c>
      <c r="F43" s="48">
        <f t="shared" si="0"/>
        <v>3.5</v>
      </c>
      <c r="G43" s="38">
        <v>1174</v>
      </c>
      <c r="H43" s="38">
        <v>5201</v>
      </c>
      <c r="I43" s="38">
        <v>5201</v>
      </c>
      <c r="J43" s="38">
        <v>0</v>
      </c>
      <c r="K43" s="38">
        <v>0</v>
      </c>
      <c r="L43" s="48">
        <f t="shared" si="1"/>
        <v>22.6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1024</v>
      </c>
      <c r="C44" s="39">
        <v>10987</v>
      </c>
      <c r="D44" s="39">
        <v>10987</v>
      </c>
      <c r="E44" s="39">
        <v>0</v>
      </c>
      <c r="F44" s="49">
        <f t="shared" si="0"/>
        <v>9.3</v>
      </c>
      <c r="G44" s="39">
        <v>345</v>
      </c>
      <c r="H44" s="39">
        <v>0</v>
      </c>
      <c r="I44" s="39">
        <v>0</v>
      </c>
      <c r="J44" s="39">
        <v>0</v>
      </c>
      <c r="K44" s="39">
        <v>0</v>
      </c>
      <c r="L44" s="49" t="str">
        <f t="shared" si="1"/>
        <v>　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2892</v>
      </c>
      <c r="C45" s="39">
        <v>6599</v>
      </c>
      <c r="D45" s="39">
        <v>6599</v>
      </c>
      <c r="E45" s="39">
        <v>0</v>
      </c>
      <c r="F45" s="49">
        <f t="shared" si="0"/>
        <v>43.8</v>
      </c>
      <c r="G45" s="39">
        <v>1311</v>
      </c>
      <c r="H45" s="39">
        <v>1287</v>
      </c>
      <c r="I45" s="39">
        <v>1287</v>
      </c>
      <c r="J45" s="39">
        <v>0</v>
      </c>
      <c r="K45" s="39">
        <v>0</v>
      </c>
      <c r="L45" s="49">
        <f t="shared" si="1"/>
        <v>101.9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1977</v>
      </c>
      <c r="C46" s="39">
        <v>158115</v>
      </c>
      <c r="D46" s="39">
        <v>158115</v>
      </c>
      <c r="E46" s="39">
        <v>0</v>
      </c>
      <c r="F46" s="49">
        <f t="shared" si="0"/>
        <v>1.3</v>
      </c>
      <c r="G46" s="39">
        <v>11745</v>
      </c>
      <c r="H46" s="39">
        <v>105316</v>
      </c>
      <c r="I46" s="39">
        <v>50718</v>
      </c>
      <c r="J46" s="39">
        <v>54598</v>
      </c>
      <c r="K46" s="39">
        <v>0</v>
      </c>
      <c r="L46" s="49">
        <f t="shared" si="1"/>
        <v>11.2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1032</v>
      </c>
      <c r="C47" s="40">
        <v>106087</v>
      </c>
      <c r="D47" s="40">
        <v>106087</v>
      </c>
      <c r="E47" s="40">
        <v>0</v>
      </c>
      <c r="F47" s="50">
        <f t="shared" si="0"/>
        <v>1</v>
      </c>
      <c r="G47" s="40">
        <v>5426</v>
      </c>
      <c r="H47" s="40">
        <v>117514</v>
      </c>
      <c r="I47" s="40">
        <v>97390</v>
      </c>
      <c r="J47" s="40">
        <v>20124</v>
      </c>
      <c r="K47" s="40">
        <v>0</v>
      </c>
      <c r="L47" s="50">
        <f t="shared" si="1"/>
        <v>4.6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1884</v>
      </c>
      <c r="C48" s="39">
        <v>279904</v>
      </c>
      <c r="D48" s="39">
        <v>20372</v>
      </c>
      <c r="E48" s="39">
        <v>259532</v>
      </c>
      <c r="F48" s="49">
        <f t="shared" si="0"/>
        <v>0.7</v>
      </c>
      <c r="G48" s="39">
        <v>15492</v>
      </c>
      <c r="H48" s="39">
        <v>129435</v>
      </c>
      <c r="I48" s="39">
        <v>80491</v>
      </c>
      <c r="J48" s="39">
        <v>48944</v>
      </c>
      <c r="K48" s="39">
        <v>0</v>
      </c>
      <c r="L48" s="49">
        <f t="shared" si="1"/>
        <v>12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1339</v>
      </c>
      <c r="C49" s="39">
        <v>6522</v>
      </c>
      <c r="D49" s="39">
        <v>6522</v>
      </c>
      <c r="E49" s="39">
        <v>0</v>
      </c>
      <c r="F49" s="49">
        <f t="shared" si="0"/>
        <v>20.5</v>
      </c>
      <c r="G49" s="39">
        <v>9467</v>
      </c>
      <c r="H49" s="39">
        <v>64092</v>
      </c>
      <c r="I49" s="39">
        <v>64092</v>
      </c>
      <c r="J49" s="39">
        <v>0</v>
      </c>
      <c r="K49" s="39">
        <v>0</v>
      </c>
      <c r="L49" s="49">
        <f t="shared" si="1"/>
        <v>14.8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3241</v>
      </c>
      <c r="C50" s="39">
        <v>43401</v>
      </c>
      <c r="D50" s="39">
        <v>43401</v>
      </c>
      <c r="E50" s="39">
        <v>0</v>
      </c>
      <c r="F50" s="49">
        <f t="shared" si="0"/>
        <v>7.5</v>
      </c>
      <c r="G50" s="39">
        <v>6029</v>
      </c>
      <c r="H50" s="39">
        <v>31496</v>
      </c>
      <c r="I50" s="39">
        <v>31496</v>
      </c>
      <c r="J50" s="39">
        <v>0</v>
      </c>
      <c r="K50" s="39">
        <v>0</v>
      </c>
      <c r="L50" s="49">
        <f t="shared" si="1"/>
        <v>19.1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1340</v>
      </c>
      <c r="C51" s="39">
        <v>4796</v>
      </c>
      <c r="D51" s="39">
        <v>4796</v>
      </c>
      <c r="E51" s="39">
        <v>0</v>
      </c>
      <c r="F51" s="49">
        <f t="shared" si="0"/>
        <v>27.9</v>
      </c>
      <c r="G51" s="39">
        <v>2253</v>
      </c>
      <c r="H51" s="39">
        <v>11605</v>
      </c>
      <c r="I51" s="39">
        <v>3975</v>
      </c>
      <c r="J51" s="39">
        <v>7630</v>
      </c>
      <c r="K51" s="39">
        <v>0</v>
      </c>
      <c r="L51" s="49">
        <f t="shared" si="1"/>
        <v>19.4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1967</v>
      </c>
      <c r="C52" s="39">
        <v>18456</v>
      </c>
      <c r="D52" s="39">
        <v>18456</v>
      </c>
      <c r="E52" s="39">
        <v>0</v>
      </c>
      <c r="F52" s="49">
        <f t="shared" si="0"/>
        <v>10.7</v>
      </c>
      <c r="G52" s="39">
        <v>5867</v>
      </c>
      <c r="H52" s="39">
        <v>20014</v>
      </c>
      <c r="I52" s="39">
        <v>20014</v>
      </c>
      <c r="J52" s="39">
        <v>0</v>
      </c>
      <c r="K52" s="39">
        <v>0</v>
      </c>
      <c r="L52" s="49">
        <f t="shared" si="1"/>
        <v>29.3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1223</v>
      </c>
      <c r="C53" s="38">
        <v>101948</v>
      </c>
      <c r="D53" s="38">
        <v>101948</v>
      </c>
      <c r="E53" s="38">
        <v>0</v>
      </c>
      <c r="F53" s="48">
        <f t="shared" si="0"/>
        <v>1.2</v>
      </c>
      <c r="G53" s="38">
        <v>1647</v>
      </c>
      <c r="H53" s="38">
        <v>0</v>
      </c>
      <c r="I53" s="38">
        <v>0</v>
      </c>
      <c r="J53" s="38">
        <v>0</v>
      </c>
      <c r="K53" s="38">
        <v>0</v>
      </c>
      <c r="L53" s="48" t="str">
        <f t="shared" si="1"/>
        <v>　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1355</v>
      </c>
      <c r="C54" s="39">
        <v>149895</v>
      </c>
      <c r="D54" s="39">
        <v>149895</v>
      </c>
      <c r="E54" s="39">
        <v>0</v>
      </c>
      <c r="F54" s="49">
        <f t="shared" si="0"/>
        <v>0.9</v>
      </c>
      <c r="G54" s="39">
        <v>13345</v>
      </c>
      <c r="H54" s="39">
        <v>126307</v>
      </c>
      <c r="I54" s="39">
        <v>69457</v>
      </c>
      <c r="J54" s="39">
        <v>56850</v>
      </c>
      <c r="K54" s="39">
        <v>0</v>
      </c>
      <c r="L54" s="49">
        <f t="shared" si="1"/>
        <v>10.6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2516</v>
      </c>
      <c r="C55" s="39">
        <v>231055</v>
      </c>
      <c r="D55" s="39">
        <v>10475</v>
      </c>
      <c r="E55" s="39">
        <v>220580</v>
      </c>
      <c r="F55" s="49">
        <f t="shared" si="0"/>
        <v>1.1</v>
      </c>
      <c r="G55" s="39">
        <v>2514</v>
      </c>
      <c r="H55" s="39">
        <v>12271</v>
      </c>
      <c r="I55" s="39">
        <v>12271</v>
      </c>
      <c r="J55" s="39">
        <v>0</v>
      </c>
      <c r="K55" s="39">
        <v>0</v>
      </c>
      <c r="L55" s="49">
        <f t="shared" si="1"/>
        <v>20.5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2025</v>
      </c>
      <c r="C56" s="39">
        <v>5582</v>
      </c>
      <c r="D56" s="39">
        <v>5582</v>
      </c>
      <c r="E56" s="39">
        <v>0</v>
      </c>
      <c r="F56" s="49">
        <f t="shared" si="0"/>
        <v>36.3</v>
      </c>
      <c r="G56" s="39">
        <v>7873</v>
      </c>
      <c r="H56" s="39">
        <v>22543</v>
      </c>
      <c r="I56" s="39">
        <v>22543</v>
      </c>
      <c r="J56" s="39">
        <v>0</v>
      </c>
      <c r="K56" s="39">
        <v>0</v>
      </c>
      <c r="L56" s="49">
        <f t="shared" si="1"/>
        <v>34.9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454</v>
      </c>
      <c r="C57" s="40">
        <v>41265</v>
      </c>
      <c r="D57" s="40">
        <v>31818</v>
      </c>
      <c r="E57" s="40">
        <v>9447</v>
      </c>
      <c r="F57" s="50">
        <f t="shared" si="0"/>
        <v>1.1</v>
      </c>
      <c r="G57" s="40">
        <v>2471</v>
      </c>
      <c r="H57" s="40">
        <v>43080</v>
      </c>
      <c r="I57" s="40">
        <v>36589</v>
      </c>
      <c r="J57" s="40">
        <v>6491</v>
      </c>
      <c r="K57" s="40">
        <v>0</v>
      </c>
      <c r="L57" s="50">
        <f t="shared" si="1"/>
        <v>5.7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987</v>
      </c>
      <c r="C58" s="39">
        <v>36908</v>
      </c>
      <c r="D58" s="39">
        <v>36908</v>
      </c>
      <c r="E58" s="39">
        <v>0</v>
      </c>
      <c r="F58" s="49">
        <f t="shared" si="0"/>
        <v>2.7</v>
      </c>
      <c r="G58" s="39">
        <v>7818</v>
      </c>
      <c r="H58" s="39">
        <v>66677</v>
      </c>
      <c r="I58" s="39">
        <v>20330</v>
      </c>
      <c r="J58" s="39">
        <v>46347</v>
      </c>
      <c r="K58" s="39">
        <v>0</v>
      </c>
      <c r="L58" s="49">
        <f t="shared" si="1"/>
        <v>11.7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1243</v>
      </c>
      <c r="C59" s="39">
        <v>46529</v>
      </c>
      <c r="D59" s="39">
        <v>22922</v>
      </c>
      <c r="E59" s="39">
        <v>23607</v>
      </c>
      <c r="F59" s="49">
        <f t="shared" si="0"/>
        <v>2.7</v>
      </c>
      <c r="G59" s="39">
        <v>3656</v>
      </c>
      <c r="H59" s="39">
        <v>25927</v>
      </c>
      <c r="I59" s="39">
        <v>22384</v>
      </c>
      <c r="J59" s="39">
        <v>3543</v>
      </c>
      <c r="K59" s="39">
        <v>0</v>
      </c>
      <c r="L59" s="49">
        <f t="shared" si="1"/>
        <v>14.1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921</v>
      </c>
      <c r="C60" s="39">
        <v>34475</v>
      </c>
      <c r="D60" s="39">
        <v>34475</v>
      </c>
      <c r="E60" s="39">
        <v>0</v>
      </c>
      <c r="F60" s="49">
        <f t="shared" si="0"/>
        <v>2.7</v>
      </c>
      <c r="G60" s="39">
        <v>13225</v>
      </c>
      <c r="H60" s="39">
        <v>105009</v>
      </c>
      <c r="I60" s="39">
        <v>105009</v>
      </c>
      <c r="J60" s="39">
        <v>0</v>
      </c>
      <c r="K60" s="39">
        <v>0</v>
      </c>
      <c r="L60" s="49">
        <f t="shared" si="1"/>
        <v>12.6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1307</v>
      </c>
      <c r="C61" s="39">
        <v>100238</v>
      </c>
      <c r="D61" s="39">
        <v>100238</v>
      </c>
      <c r="E61" s="39">
        <v>0</v>
      </c>
      <c r="F61" s="49">
        <f t="shared" si="0"/>
        <v>1.3</v>
      </c>
      <c r="G61" s="39">
        <v>2545</v>
      </c>
      <c r="H61" s="39">
        <v>45334</v>
      </c>
      <c r="I61" s="39">
        <v>29861</v>
      </c>
      <c r="J61" s="39">
        <v>15473</v>
      </c>
      <c r="K61" s="39">
        <v>0</v>
      </c>
      <c r="L61" s="49">
        <f t="shared" si="1"/>
        <v>5.6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1069</v>
      </c>
      <c r="C62" s="39">
        <v>48798</v>
      </c>
      <c r="D62" s="39">
        <v>43298</v>
      </c>
      <c r="E62" s="39">
        <v>5500</v>
      </c>
      <c r="F62" s="49">
        <f t="shared" si="0"/>
        <v>2.2</v>
      </c>
      <c r="G62" s="39">
        <v>2404</v>
      </c>
      <c r="H62" s="39">
        <v>13726</v>
      </c>
      <c r="I62" s="39">
        <v>12836</v>
      </c>
      <c r="J62" s="39">
        <v>890</v>
      </c>
      <c r="K62" s="39">
        <v>0</v>
      </c>
      <c r="L62" s="49">
        <f t="shared" si="1"/>
        <v>17.5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3150</v>
      </c>
      <c r="C63" s="38">
        <v>5565</v>
      </c>
      <c r="D63" s="38">
        <v>5565</v>
      </c>
      <c r="E63" s="38">
        <v>0</v>
      </c>
      <c r="F63" s="48">
        <f t="shared" si="0"/>
        <v>56.6</v>
      </c>
      <c r="G63" s="38">
        <v>15110</v>
      </c>
      <c r="H63" s="38">
        <v>92078</v>
      </c>
      <c r="I63" s="38">
        <v>28460</v>
      </c>
      <c r="J63" s="38">
        <v>63618</v>
      </c>
      <c r="K63" s="38">
        <v>0</v>
      </c>
      <c r="L63" s="48">
        <f t="shared" si="1"/>
        <v>16.4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702</v>
      </c>
      <c r="C64" s="39">
        <v>16884</v>
      </c>
      <c r="D64" s="39">
        <v>16884</v>
      </c>
      <c r="E64" s="39">
        <v>0</v>
      </c>
      <c r="F64" s="49">
        <f t="shared" si="0"/>
        <v>4.2</v>
      </c>
      <c r="G64" s="39">
        <v>6837</v>
      </c>
      <c r="H64" s="39">
        <v>39821</v>
      </c>
      <c r="I64" s="39">
        <v>27634</v>
      </c>
      <c r="J64" s="39">
        <v>12187</v>
      </c>
      <c r="K64" s="39">
        <v>0</v>
      </c>
      <c r="L64" s="49">
        <f t="shared" si="1"/>
        <v>17.2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1744</v>
      </c>
      <c r="C65" s="39">
        <v>47790</v>
      </c>
      <c r="D65" s="39">
        <v>47790</v>
      </c>
      <c r="E65" s="39">
        <v>0</v>
      </c>
      <c r="F65" s="49">
        <f t="shared" si="0"/>
        <v>3.6</v>
      </c>
      <c r="G65" s="39">
        <v>1239</v>
      </c>
      <c r="H65" s="39">
        <v>14752</v>
      </c>
      <c r="I65" s="39">
        <v>14752</v>
      </c>
      <c r="J65" s="39">
        <v>0</v>
      </c>
      <c r="K65" s="39">
        <v>0</v>
      </c>
      <c r="L65" s="49">
        <f t="shared" si="1"/>
        <v>8.4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2520</v>
      </c>
      <c r="C66" s="39">
        <v>57024</v>
      </c>
      <c r="D66" s="39">
        <v>7417</v>
      </c>
      <c r="E66" s="39">
        <v>49607</v>
      </c>
      <c r="F66" s="49">
        <f t="shared" si="0"/>
        <v>4.4</v>
      </c>
      <c r="G66" s="39">
        <v>17634</v>
      </c>
      <c r="H66" s="39">
        <v>66570</v>
      </c>
      <c r="I66" s="39">
        <v>35854</v>
      </c>
      <c r="J66" s="39">
        <v>30716</v>
      </c>
      <c r="K66" s="39">
        <v>0</v>
      </c>
      <c r="L66" s="49">
        <f t="shared" si="1"/>
        <v>26.5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2" ref="B67:G67">SUM(B18:B66)</f>
        <v>82068</v>
      </c>
      <c r="C67" s="41">
        <f t="shared" si="2"/>
        <v>4654974</v>
      </c>
      <c r="D67" s="41">
        <f t="shared" si="2"/>
        <v>2709007</v>
      </c>
      <c r="E67" s="41">
        <f t="shared" si="2"/>
        <v>1945967</v>
      </c>
      <c r="F67" s="51">
        <f t="shared" si="0"/>
        <v>1.8</v>
      </c>
      <c r="G67" s="41">
        <f t="shared" si="2"/>
        <v>396953</v>
      </c>
      <c r="H67" s="41">
        <f>SUM(H18:H66)</f>
        <v>2993167</v>
      </c>
      <c r="I67" s="41">
        <f>SUM(I18:I66)</f>
        <v>2192303</v>
      </c>
      <c r="J67" s="41">
        <f>SUM(J18:J66)</f>
        <v>746968</v>
      </c>
      <c r="K67" s="41">
        <f>SUM(K18:K66)</f>
        <v>53896</v>
      </c>
      <c r="L67" s="51">
        <f t="shared" si="1"/>
        <v>13.3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3" ref="B68:G68">SUM(B67,B17)</f>
        <v>261878</v>
      </c>
      <c r="C68" s="43">
        <f t="shared" si="3"/>
        <v>9184505</v>
      </c>
      <c r="D68" s="43">
        <f t="shared" si="3"/>
        <v>6803981</v>
      </c>
      <c r="E68" s="43">
        <f t="shared" si="3"/>
        <v>2380524</v>
      </c>
      <c r="F68" s="53">
        <f t="shared" si="0"/>
        <v>2.9</v>
      </c>
      <c r="G68" s="43">
        <f t="shared" si="3"/>
        <v>695501</v>
      </c>
      <c r="H68" s="43">
        <f>SUM(H67,H17)</f>
        <v>5467042</v>
      </c>
      <c r="I68" s="43">
        <f>SUM(I67,I17)</f>
        <v>4063116</v>
      </c>
      <c r="J68" s="43">
        <f>SUM(J67,J17)</f>
        <v>1325603</v>
      </c>
      <c r="K68" s="43">
        <f>SUM(K67,K17)</f>
        <v>78323</v>
      </c>
      <c r="L68" s="53">
        <f t="shared" si="1"/>
        <v>12.7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6">
    <mergeCell ref="B1:F1"/>
    <mergeCell ref="C2:D2"/>
    <mergeCell ref="F2:F3"/>
    <mergeCell ref="G1:L1"/>
    <mergeCell ref="H2:I2"/>
    <mergeCell ref="L2:L3"/>
  </mergeCells>
  <printOptions/>
  <pageMargins left="0.7874015748031497" right="0.7874015748031497" top="0.7874015748031497" bottom="0.3937007874015748" header="0.5905511811023623" footer="0.31496062992125984"/>
  <pageSetup firstPageNumber="296" useFirstPageNumber="1" horizontalDpi="600" verticalDpi="600" orientation="portrait" paperSize="9" scale="38" r:id="rId1"/>
  <headerFooter alignWithMargins="0">
    <oddFooter>&amp;C&amp;28&amp;P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7.375" style="54" customWidth="1"/>
    <col min="3" max="6" width="17.375" style="60" customWidth="1"/>
    <col min="7" max="7" width="17.375" style="54" customWidth="1"/>
    <col min="8" max="12" width="17.375" style="60" customWidth="1"/>
    <col min="13" max="13" width="17.25390625" style="54" customWidth="1"/>
    <col min="14" max="16384" width="9.00390625" style="54" customWidth="1"/>
  </cols>
  <sheetData>
    <row r="1" spans="1:13" ht="36" customHeight="1">
      <c r="A1" s="90" t="s">
        <v>75</v>
      </c>
      <c r="B1" s="332" t="s">
        <v>226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7"/>
    </row>
    <row r="2" spans="1:13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209</v>
      </c>
      <c r="G2" s="21" t="s">
        <v>205</v>
      </c>
      <c r="H2" s="21" t="s">
        <v>206</v>
      </c>
      <c r="I2" s="257" t="s">
        <v>207</v>
      </c>
      <c r="J2" s="328"/>
      <c r="K2" s="328"/>
      <c r="L2" s="258"/>
      <c r="M2" s="342" t="s">
        <v>225</v>
      </c>
    </row>
    <row r="3" spans="1:13" ht="27" customHeight="1">
      <c r="A3" s="92"/>
      <c r="B3" s="62" t="s">
        <v>128</v>
      </c>
      <c r="C3" s="72"/>
      <c r="D3" s="62" t="s">
        <v>214</v>
      </c>
      <c r="E3" s="62" t="s">
        <v>213</v>
      </c>
      <c r="F3" s="62" t="s">
        <v>210</v>
      </c>
      <c r="G3" s="72"/>
      <c r="H3" s="72"/>
      <c r="I3" s="72"/>
      <c r="J3" s="21" t="s">
        <v>211</v>
      </c>
      <c r="K3" s="21" t="s">
        <v>212</v>
      </c>
      <c r="L3" s="21" t="s">
        <v>189</v>
      </c>
      <c r="M3" s="343"/>
    </row>
    <row r="4" spans="1:13" ht="27" customHeight="1">
      <c r="A4" s="93"/>
      <c r="B4" s="57" t="s">
        <v>216</v>
      </c>
      <c r="C4" s="57" t="s">
        <v>217</v>
      </c>
      <c r="D4" s="61" t="s">
        <v>218</v>
      </c>
      <c r="E4" s="57" t="s">
        <v>219</v>
      </c>
      <c r="F4" s="57" t="s">
        <v>220</v>
      </c>
      <c r="G4" s="57" t="s">
        <v>221</v>
      </c>
      <c r="H4" s="57" t="s">
        <v>222</v>
      </c>
      <c r="I4" s="57" t="s">
        <v>57</v>
      </c>
      <c r="J4" s="58" t="s">
        <v>223</v>
      </c>
      <c r="K4" s="58" t="s">
        <v>224</v>
      </c>
      <c r="L4" s="120"/>
      <c r="M4" s="344"/>
    </row>
    <row r="5" spans="1:37" ht="30" customHeight="1">
      <c r="A5" s="5" t="s">
        <v>0</v>
      </c>
      <c r="B5" s="39">
        <v>290571</v>
      </c>
      <c r="C5" s="39">
        <v>26897</v>
      </c>
      <c r="D5" s="71">
        <v>158516</v>
      </c>
      <c r="E5" s="39">
        <v>23779</v>
      </c>
      <c r="F5" s="39">
        <v>23779</v>
      </c>
      <c r="G5" s="49">
        <f>ROUND(C5/B5*100,1)</f>
        <v>9.3</v>
      </c>
      <c r="H5" s="49">
        <f>ROUND(E5/D5*100,1)</f>
        <v>15</v>
      </c>
      <c r="I5" s="71">
        <v>134737</v>
      </c>
      <c r="J5" s="118">
        <v>73767</v>
      </c>
      <c r="K5" s="39">
        <v>60876</v>
      </c>
      <c r="L5" s="39">
        <v>94</v>
      </c>
      <c r="M5" s="49">
        <f>ROUND((F5+J5+K5)/D5*100,1)</f>
        <v>99.9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130972</v>
      </c>
      <c r="C6" s="39">
        <v>26387</v>
      </c>
      <c r="D6" s="39">
        <v>83146</v>
      </c>
      <c r="E6" s="39">
        <v>29703</v>
      </c>
      <c r="F6" s="39">
        <v>29703</v>
      </c>
      <c r="G6" s="49">
        <f aca="true" t="shared" si="0" ref="G6:G68">ROUND(C6/B6*100,1)</f>
        <v>20.1</v>
      </c>
      <c r="H6" s="49">
        <f aca="true" t="shared" si="1" ref="H6:H68">ROUND(E6/D6*100,1)</f>
        <v>35.7</v>
      </c>
      <c r="I6" s="39">
        <v>53443</v>
      </c>
      <c r="J6" s="39">
        <v>29662</v>
      </c>
      <c r="K6" s="39">
        <v>23781</v>
      </c>
      <c r="L6" s="39">
        <v>0</v>
      </c>
      <c r="M6" s="49">
        <f aca="true" t="shared" si="2" ref="M6:M68">ROUND((F6+J6+K6)/D6*100,1)</f>
        <v>100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335855</v>
      </c>
      <c r="C7" s="39">
        <v>45178</v>
      </c>
      <c r="D7" s="39">
        <v>166939</v>
      </c>
      <c r="E7" s="39">
        <v>18516</v>
      </c>
      <c r="F7" s="39">
        <v>18516</v>
      </c>
      <c r="G7" s="49">
        <f t="shared" si="0"/>
        <v>13.5</v>
      </c>
      <c r="H7" s="49">
        <f t="shared" si="1"/>
        <v>11.1</v>
      </c>
      <c r="I7" s="39">
        <v>148423</v>
      </c>
      <c r="J7" s="39">
        <v>102357</v>
      </c>
      <c r="K7" s="39">
        <v>46066</v>
      </c>
      <c r="L7" s="39">
        <v>0</v>
      </c>
      <c r="M7" s="49">
        <f t="shared" si="2"/>
        <v>100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360560</v>
      </c>
      <c r="C8" s="39">
        <v>33652</v>
      </c>
      <c r="D8" s="39">
        <v>210828</v>
      </c>
      <c r="E8" s="39">
        <v>44123</v>
      </c>
      <c r="F8" s="39">
        <v>44123</v>
      </c>
      <c r="G8" s="49">
        <f t="shared" si="0"/>
        <v>9.3</v>
      </c>
      <c r="H8" s="49">
        <f t="shared" si="1"/>
        <v>20.9</v>
      </c>
      <c r="I8" s="39">
        <v>166705</v>
      </c>
      <c r="J8" s="39">
        <v>66786</v>
      </c>
      <c r="K8" s="39">
        <v>99871</v>
      </c>
      <c r="L8" s="39">
        <v>48</v>
      </c>
      <c r="M8" s="49">
        <f t="shared" si="2"/>
        <v>100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66830</v>
      </c>
      <c r="C9" s="40">
        <v>10958</v>
      </c>
      <c r="D9" s="40">
        <v>47234</v>
      </c>
      <c r="E9" s="40">
        <v>18605</v>
      </c>
      <c r="F9" s="40">
        <v>18605</v>
      </c>
      <c r="G9" s="50">
        <f t="shared" si="0"/>
        <v>16.4</v>
      </c>
      <c r="H9" s="50">
        <f t="shared" si="1"/>
        <v>39.4</v>
      </c>
      <c r="I9" s="40">
        <v>28629</v>
      </c>
      <c r="J9" s="40">
        <v>17922</v>
      </c>
      <c r="K9" s="40">
        <v>10707</v>
      </c>
      <c r="L9" s="40">
        <v>0</v>
      </c>
      <c r="M9" s="50">
        <f t="shared" si="2"/>
        <v>100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81484</v>
      </c>
      <c r="C10" s="38">
        <v>17892</v>
      </c>
      <c r="D10" s="38">
        <v>38281</v>
      </c>
      <c r="E10" s="38">
        <v>5786</v>
      </c>
      <c r="F10" s="38">
        <v>5786</v>
      </c>
      <c r="G10" s="48">
        <f t="shared" si="0"/>
        <v>22</v>
      </c>
      <c r="H10" s="48">
        <f t="shared" si="1"/>
        <v>15.1</v>
      </c>
      <c r="I10" s="38">
        <v>32495</v>
      </c>
      <c r="J10" s="38">
        <v>17312</v>
      </c>
      <c r="K10" s="38">
        <v>15183</v>
      </c>
      <c r="L10" s="38">
        <v>0</v>
      </c>
      <c r="M10" s="48">
        <f t="shared" si="2"/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56576</v>
      </c>
      <c r="C11" s="39">
        <v>21025</v>
      </c>
      <c r="D11" s="39">
        <v>44145</v>
      </c>
      <c r="E11" s="39">
        <v>25978</v>
      </c>
      <c r="F11" s="39">
        <v>25978</v>
      </c>
      <c r="G11" s="49">
        <f t="shared" si="0"/>
        <v>37.2</v>
      </c>
      <c r="H11" s="49">
        <f t="shared" si="1"/>
        <v>58.8</v>
      </c>
      <c r="I11" s="39">
        <v>18167</v>
      </c>
      <c r="J11" s="39">
        <v>3641</v>
      </c>
      <c r="K11" s="39">
        <v>14525</v>
      </c>
      <c r="L11" s="39">
        <v>1</v>
      </c>
      <c r="M11" s="49">
        <f t="shared" si="2"/>
        <v>100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39109</v>
      </c>
      <c r="C12" s="39">
        <v>7388</v>
      </c>
      <c r="D12" s="39">
        <v>21135</v>
      </c>
      <c r="E12" s="39">
        <v>4899</v>
      </c>
      <c r="F12" s="39">
        <v>4899</v>
      </c>
      <c r="G12" s="49">
        <f t="shared" si="0"/>
        <v>18.9</v>
      </c>
      <c r="H12" s="49">
        <f t="shared" si="1"/>
        <v>23.2</v>
      </c>
      <c r="I12" s="39">
        <v>16236</v>
      </c>
      <c r="J12" s="39">
        <v>9682</v>
      </c>
      <c r="K12" s="39">
        <v>6528</v>
      </c>
      <c r="L12" s="39">
        <v>26</v>
      </c>
      <c r="M12" s="49">
        <f t="shared" si="2"/>
        <v>99.9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64343</v>
      </c>
      <c r="C13" s="39">
        <v>21355</v>
      </c>
      <c r="D13" s="39">
        <v>31305</v>
      </c>
      <c r="E13" s="39">
        <v>6196</v>
      </c>
      <c r="F13" s="39">
        <v>6196</v>
      </c>
      <c r="G13" s="49">
        <f t="shared" si="0"/>
        <v>33.2</v>
      </c>
      <c r="H13" s="49">
        <f t="shared" si="1"/>
        <v>19.8</v>
      </c>
      <c r="I13" s="39">
        <v>25109</v>
      </c>
      <c r="J13" s="39">
        <v>4527</v>
      </c>
      <c r="K13" s="39">
        <v>20582</v>
      </c>
      <c r="L13" s="39">
        <v>0</v>
      </c>
      <c r="M13" s="49">
        <f t="shared" si="2"/>
        <v>100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43950</v>
      </c>
      <c r="C14" s="40">
        <v>12729</v>
      </c>
      <c r="D14" s="40">
        <v>20032</v>
      </c>
      <c r="E14" s="40">
        <v>6440</v>
      </c>
      <c r="F14" s="40">
        <v>6440</v>
      </c>
      <c r="G14" s="50">
        <f t="shared" si="0"/>
        <v>29</v>
      </c>
      <c r="H14" s="50">
        <f t="shared" si="1"/>
        <v>32.1</v>
      </c>
      <c r="I14" s="40">
        <v>13592</v>
      </c>
      <c r="J14" s="40">
        <v>0</v>
      </c>
      <c r="K14" s="40">
        <v>13457</v>
      </c>
      <c r="L14" s="40">
        <v>135</v>
      </c>
      <c r="M14" s="50">
        <f t="shared" si="2"/>
        <v>99.3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73607</v>
      </c>
      <c r="C15" s="39">
        <v>8635</v>
      </c>
      <c r="D15" s="39">
        <v>37613</v>
      </c>
      <c r="E15" s="39">
        <v>4911</v>
      </c>
      <c r="F15" s="39">
        <v>4911</v>
      </c>
      <c r="G15" s="49">
        <f t="shared" si="0"/>
        <v>11.7</v>
      </c>
      <c r="H15" s="49">
        <f t="shared" si="1"/>
        <v>13.1</v>
      </c>
      <c r="I15" s="39">
        <v>32702</v>
      </c>
      <c r="J15" s="39">
        <v>16935</v>
      </c>
      <c r="K15" s="39">
        <v>15279</v>
      </c>
      <c r="L15" s="39">
        <v>488</v>
      </c>
      <c r="M15" s="49">
        <f t="shared" si="2"/>
        <v>98.7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70390</v>
      </c>
      <c r="C16" s="39">
        <v>16908</v>
      </c>
      <c r="D16" s="39">
        <v>29219</v>
      </c>
      <c r="E16" s="39">
        <v>9668</v>
      </c>
      <c r="F16" s="39">
        <v>9668</v>
      </c>
      <c r="G16" s="49">
        <f t="shared" si="0"/>
        <v>24</v>
      </c>
      <c r="H16" s="49">
        <f t="shared" si="1"/>
        <v>33.1</v>
      </c>
      <c r="I16" s="39">
        <v>19551</v>
      </c>
      <c r="J16" s="39">
        <v>5628</v>
      </c>
      <c r="K16" s="39">
        <v>13715</v>
      </c>
      <c r="L16" s="39">
        <v>208</v>
      </c>
      <c r="M16" s="49">
        <f t="shared" si="2"/>
        <v>99.3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1614247</v>
      </c>
      <c r="C17" s="41">
        <f>SUM(C5:C16)</f>
        <v>249004</v>
      </c>
      <c r="D17" s="41">
        <f>SUM(D5:D16)</f>
        <v>888393</v>
      </c>
      <c r="E17" s="41">
        <f>SUM(E5:E16)</f>
        <v>198604</v>
      </c>
      <c r="F17" s="41">
        <f>SUM(F5:F16)</f>
        <v>198604</v>
      </c>
      <c r="G17" s="51">
        <f t="shared" si="0"/>
        <v>15.4</v>
      </c>
      <c r="H17" s="51">
        <f t="shared" si="1"/>
        <v>22.4</v>
      </c>
      <c r="I17" s="41">
        <f>SUM(I5:I16)</f>
        <v>689789</v>
      </c>
      <c r="J17" s="41">
        <f>SUM(J5:J16)</f>
        <v>348219</v>
      </c>
      <c r="K17" s="41">
        <f>SUM(K5:K16)</f>
        <v>340570</v>
      </c>
      <c r="L17" s="41">
        <f>SUM(L5:L16)</f>
        <v>1000</v>
      </c>
      <c r="M17" s="51">
        <f t="shared" si="2"/>
        <v>99.9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13716</v>
      </c>
      <c r="C18" s="39">
        <v>6427</v>
      </c>
      <c r="D18" s="39">
        <v>7844</v>
      </c>
      <c r="E18" s="39">
        <v>4079</v>
      </c>
      <c r="F18" s="39">
        <v>4079</v>
      </c>
      <c r="G18" s="49">
        <f t="shared" si="0"/>
        <v>46.9</v>
      </c>
      <c r="H18" s="49">
        <f t="shared" si="1"/>
        <v>52</v>
      </c>
      <c r="I18" s="39">
        <v>3765</v>
      </c>
      <c r="J18" s="39">
        <v>0</v>
      </c>
      <c r="K18" s="39">
        <v>3725</v>
      </c>
      <c r="L18" s="39">
        <v>40</v>
      </c>
      <c r="M18" s="49">
        <f t="shared" si="2"/>
        <v>99.5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10932</v>
      </c>
      <c r="C19" s="39">
        <v>1329</v>
      </c>
      <c r="D19" s="39">
        <v>5922</v>
      </c>
      <c r="E19" s="39">
        <v>1015</v>
      </c>
      <c r="F19" s="39">
        <v>1015</v>
      </c>
      <c r="G19" s="49">
        <f t="shared" si="0"/>
        <v>12.2</v>
      </c>
      <c r="H19" s="49">
        <f t="shared" si="1"/>
        <v>17.1</v>
      </c>
      <c r="I19" s="39">
        <v>4907</v>
      </c>
      <c r="J19" s="39">
        <v>1852</v>
      </c>
      <c r="K19" s="39">
        <v>3055</v>
      </c>
      <c r="L19" s="39">
        <v>0</v>
      </c>
      <c r="M19" s="49">
        <f t="shared" si="2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17454</v>
      </c>
      <c r="C20" s="39">
        <v>6214</v>
      </c>
      <c r="D20" s="39">
        <v>9743</v>
      </c>
      <c r="E20" s="39">
        <v>3198</v>
      </c>
      <c r="F20" s="39">
        <v>3198</v>
      </c>
      <c r="G20" s="49">
        <f t="shared" si="0"/>
        <v>35.6</v>
      </c>
      <c r="H20" s="49">
        <f t="shared" si="1"/>
        <v>32.8</v>
      </c>
      <c r="I20" s="39">
        <v>6545</v>
      </c>
      <c r="J20" s="39">
        <v>0</v>
      </c>
      <c r="K20" s="39">
        <v>5744</v>
      </c>
      <c r="L20" s="39">
        <v>801</v>
      </c>
      <c r="M20" s="49">
        <f t="shared" si="2"/>
        <v>91.8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6695</v>
      </c>
      <c r="C21" s="39">
        <v>3962</v>
      </c>
      <c r="D21" s="39">
        <v>3307</v>
      </c>
      <c r="E21" s="39">
        <v>1190</v>
      </c>
      <c r="F21" s="39">
        <v>1190</v>
      </c>
      <c r="G21" s="49">
        <f t="shared" si="0"/>
        <v>59.2</v>
      </c>
      <c r="H21" s="49">
        <f t="shared" si="1"/>
        <v>36</v>
      </c>
      <c r="I21" s="39">
        <v>2117</v>
      </c>
      <c r="J21" s="39">
        <v>0</v>
      </c>
      <c r="K21" s="39">
        <v>2117</v>
      </c>
      <c r="L21" s="39">
        <v>0</v>
      </c>
      <c r="M21" s="49">
        <f t="shared" si="2"/>
        <v>100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8670</v>
      </c>
      <c r="C22" s="42">
        <v>500</v>
      </c>
      <c r="D22" s="42">
        <v>4677</v>
      </c>
      <c r="E22" s="42">
        <v>501</v>
      </c>
      <c r="F22" s="42">
        <v>501</v>
      </c>
      <c r="G22" s="52">
        <f t="shared" si="0"/>
        <v>5.8</v>
      </c>
      <c r="H22" s="52">
        <f t="shared" si="1"/>
        <v>10.7</v>
      </c>
      <c r="I22" s="42">
        <v>4176</v>
      </c>
      <c r="J22" s="42">
        <v>1501</v>
      </c>
      <c r="K22" s="42">
        <v>2670</v>
      </c>
      <c r="L22" s="42">
        <v>5</v>
      </c>
      <c r="M22" s="52">
        <f t="shared" si="2"/>
        <v>99.9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22208</v>
      </c>
      <c r="C23" s="39">
        <v>3542</v>
      </c>
      <c r="D23" s="39">
        <v>11556</v>
      </c>
      <c r="E23" s="39">
        <v>1810</v>
      </c>
      <c r="F23" s="39">
        <v>1810</v>
      </c>
      <c r="G23" s="49">
        <f t="shared" si="0"/>
        <v>15.9</v>
      </c>
      <c r="H23" s="49">
        <f t="shared" si="1"/>
        <v>15.7</v>
      </c>
      <c r="I23" s="39">
        <v>9746</v>
      </c>
      <c r="J23" s="39">
        <v>4768</v>
      </c>
      <c r="K23" s="39">
        <v>4973</v>
      </c>
      <c r="L23" s="39">
        <v>5</v>
      </c>
      <c r="M23" s="49">
        <f t="shared" si="2"/>
        <v>100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9364</v>
      </c>
      <c r="C24" s="39">
        <v>4211</v>
      </c>
      <c r="D24" s="39">
        <v>4785</v>
      </c>
      <c r="E24" s="39">
        <v>663</v>
      </c>
      <c r="F24" s="39">
        <v>663</v>
      </c>
      <c r="G24" s="49">
        <f t="shared" si="0"/>
        <v>45</v>
      </c>
      <c r="H24" s="49">
        <f t="shared" si="1"/>
        <v>13.9</v>
      </c>
      <c r="I24" s="39">
        <v>4122</v>
      </c>
      <c r="J24" s="39">
        <v>0</v>
      </c>
      <c r="K24" s="39">
        <v>2633</v>
      </c>
      <c r="L24" s="39">
        <v>1489</v>
      </c>
      <c r="M24" s="49">
        <f t="shared" si="2"/>
        <v>68.9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13045</v>
      </c>
      <c r="C25" s="39">
        <v>4083</v>
      </c>
      <c r="D25" s="39">
        <v>5254</v>
      </c>
      <c r="E25" s="39">
        <v>758</v>
      </c>
      <c r="F25" s="39">
        <v>758</v>
      </c>
      <c r="G25" s="49">
        <f t="shared" si="0"/>
        <v>31.3</v>
      </c>
      <c r="H25" s="49">
        <f t="shared" si="1"/>
        <v>14.4</v>
      </c>
      <c r="I25" s="39">
        <v>4496</v>
      </c>
      <c r="J25" s="39">
        <v>4098</v>
      </c>
      <c r="K25" s="39">
        <v>398</v>
      </c>
      <c r="L25" s="39">
        <v>0</v>
      </c>
      <c r="M25" s="49">
        <f t="shared" si="2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6875</v>
      </c>
      <c r="C26" s="39">
        <v>1005</v>
      </c>
      <c r="D26" s="39">
        <v>3513</v>
      </c>
      <c r="E26" s="39">
        <v>513</v>
      </c>
      <c r="F26" s="39">
        <v>513</v>
      </c>
      <c r="G26" s="49">
        <f t="shared" si="0"/>
        <v>14.6</v>
      </c>
      <c r="H26" s="49">
        <f t="shared" si="1"/>
        <v>14.6</v>
      </c>
      <c r="I26" s="39">
        <v>3000</v>
      </c>
      <c r="J26" s="39">
        <v>2529</v>
      </c>
      <c r="K26" s="39">
        <v>471</v>
      </c>
      <c r="L26" s="39">
        <v>0</v>
      </c>
      <c r="M26" s="49">
        <f t="shared" si="2"/>
        <v>100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7351</v>
      </c>
      <c r="C27" s="40">
        <v>2995</v>
      </c>
      <c r="D27" s="40">
        <v>4390</v>
      </c>
      <c r="E27" s="40">
        <v>2126</v>
      </c>
      <c r="F27" s="40">
        <v>2126</v>
      </c>
      <c r="G27" s="50">
        <f t="shared" si="0"/>
        <v>40.7</v>
      </c>
      <c r="H27" s="50">
        <f t="shared" si="1"/>
        <v>48.4</v>
      </c>
      <c r="I27" s="40">
        <v>2264</v>
      </c>
      <c r="J27" s="40">
        <v>110</v>
      </c>
      <c r="K27" s="40">
        <v>2116</v>
      </c>
      <c r="L27" s="40">
        <v>38</v>
      </c>
      <c r="M27" s="50">
        <f t="shared" si="2"/>
        <v>99.1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639</v>
      </c>
      <c r="C28" s="39">
        <v>0</v>
      </c>
      <c r="D28" s="39">
        <v>167</v>
      </c>
      <c r="E28" s="39">
        <v>0</v>
      </c>
      <c r="F28" s="39">
        <v>0</v>
      </c>
      <c r="G28" s="49">
        <f t="shared" si="0"/>
        <v>0</v>
      </c>
      <c r="H28" s="49">
        <f t="shared" si="1"/>
        <v>0</v>
      </c>
      <c r="I28" s="39">
        <v>167</v>
      </c>
      <c r="J28" s="39">
        <v>167</v>
      </c>
      <c r="K28" s="39">
        <v>0</v>
      </c>
      <c r="L28" s="39">
        <v>0</v>
      </c>
      <c r="M28" s="49">
        <f t="shared" si="2"/>
        <v>100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5361</v>
      </c>
      <c r="C29" s="39">
        <v>1142</v>
      </c>
      <c r="D29" s="39">
        <v>2739</v>
      </c>
      <c r="E29" s="39">
        <v>2239</v>
      </c>
      <c r="F29" s="39">
        <v>2239</v>
      </c>
      <c r="G29" s="49">
        <f t="shared" si="0"/>
        <v>21.3</v>
      </c>
      <c r="H29" s="49">
        <f t="shared" si="1"/>
        <v>81.7</v>
      </c>
      <c r="I29" s="39">
        <v>500</v>
      </c>
      <c r="J29" s="39">
        <v>0</v>
      </c>
      <c r="K29" s="39">
        <v>500</v>
      </c>
      <c r="L29" s="39">
        <v>0</v>
      </c>
      <c r="M29" s="49">
        <f t="shared" si="2"/>
        <v>100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20126</v>
      </c>
      <c r="C30" s="39">
        <v>6916</v>
      </c>
      <c r="D30" s="39">
        <v>13945</v>
      </c>
      <c r="E30" s="39">
        <v>7195</v>
      </c>
      <c r="F30" s="39">
        <v>7195</v>
      </c>
      <c r="G30" s="49">
        <f t="shared" si="0"/>
        <v>34.4</v>
      </c>
      <c r="H30" s="49">
        <f t="shared" si="1"/>
        <v>51.6</v>
      </c>
      <c r="I30" s="39">
        <v>6750</v>
      </c>
      <c r="J30" s="39">
        <v>3053</v>
      </c>
      <c r="K30" s="39">
        <v>3697</v>
      </c>
      <c r="L30" s="39">
        <v>0</v>
      </c>
      <c r="M30" s="49">
        <f t="shared" si="2"/>
        <v>100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3453</v>
      </c>
      <c r="C31" s="39">
        <v>683</v>
      </c>
      <c r="D31" s="39">
        <v>2170</v>
      </c>
      <c r="E31" s="39">
        <v>754</v>
      </c>
      <c r="F31" s="39">
        <v>754</v>
      </c>
      <c r="G31" s="49">
        <f t="shared" si="0"/>
        <v>19.8</v>
      </c>
      <c r="H31" s="49">
        <f t="shared" si="1"/>
        <v>34.7</v>
      </c>
      <c r="I31" s="39">
        <v>1416</v>
      </c>
      <c r="J31" s="39">
        <v>1297</v>
      </c>
      <c r="K31" s="39">
        <v>119</v>
      </c>
      <c r="L31" s="39">
        <v>0</v>
      </c>
      <c r="M31" s="49">
        <f t="shared" si="2"/>
        <v>100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8645</v>
      </c>
      <c r="C32" s="42">
        <v>4516</v>
      </c>
      <c r="D32" s="42">
        <v>6759</v>
      </c>
      <c r="E32" s="42">
        <v>4649</v>
      </c>
      <c r="F32" s="42">
        <v>4649</v>
      </c>
      <c r="G32" s="52">
        <f t="shared" si="0"/>
        <v>52.2</v>
      </c>
      <c r="H32" s="52">
        <f t="shared" si="1"/>
        <v>68.8</v>
      </c>
      <c r="I32" s="42">
        <v>2110</v>
      </c>
      <c r="J32" s="42">
        <v>1103</v>
      </c>
      <c r="K32" s="42">
        <v>1007</v>
      </c>
      <c r="L32" s="42">
        <v>0</v>
      </c>
      <c r="M32" s="52">
        <f t="shared" si="2"/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3965</v>
      </c>
      <c r="C33" s="39">
        <v>1925</v>
      </c>
      <c r="D33" s="39">
        <v>2427</v>
      </c>
      <c r="E33" s="39">
        <v>1017</v>
      </c>
      <c r="F33" s="39">
        <v>1017</v>
      </c>
      <c r="G33" s="49">
        <f t="shared" si="0"/>
        <v>48.5</v>
      </c>
      <c r="H33" s="49">
        <f t="shared" si="1"/>
        <v>41.9</v>
      </c>
      <c r="I33" s="39">
        <v>1410</v>
      </c>
      <c r="J33" s="39">
        <v>984</v>
      </c>
      <c r="K33" s="39">
        <v>426</v>
      </c>
      <c r="L33" s="39">
        <v>0</v>
      </c>
      <c r="M33" s="49">
        <f t="shared" si="2"/>
        <v>100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17447</v>
      </c>
      <c r="C34" s="39">
        <v>5469</v>
      </c>
      <c r="D34" s="39">
        <v>11243</v>
      </c>
      <c r="E34" s="39">
        <v>3697</v>
      </c>
      <c r="F34" s="39">
        <v>3697</v>
      </c>
      <c r="G34" s="49">
        <f t="shared" si="0"/>
        <v>31.3</v>
      </c>
      <c r="H34" s="49">
        <f t="shared" si="1"/>
        <v>32.9</v>
      </c>
      <c r="I34" s="39">
        <v>7546</v>
      </c>
      <c r="J34" s="39">
        <v>3359</v>
      </c>
      <c r="K34" s="39">
        <v>4187</v>
      </c>
      <c r="L34" s="39">
        <v>0</v>
      </c>
      <c r="M34" s="49">
        <f t="shared" si="2"/>
        <v>100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18684</v>
      </c>
      <c r="C35" s="39">
        <v>9666</v>
      </c>
      <c r="D35" s="39">
        <v>8449</v>
      </c>
      <c r="E35" s="39">
        <v>8449</v>
      </c>
      <c r="F35" s="39">
        <v>8449</v>
      </c>
      <c r="G35" s="49">
        <f t="shared" si="0"/>
        <v>51.7</v>
      </c>
      <c r="H35" s="49">
        <f t="shared" si="1"/>
        <v>100</v>
      </c>
      <c r="I35" s="39">
        <v>0</v>
      </c>
      <c r="J35" s="39">
        <v>0</v>
      </c>
      <c r="K35" s="39">
        <v>0</v>
      </c>
      <c r="L35" s="39">
        <v>0</v>
      </c>
      <c r="M35" s="49">
        <f t="shared" si="2"/>
        <v>100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3718</v>
      </c>
      <c r="C36" s="39">
        <v>1238</v>
      </c>
      <c r="D36" s="39">
        <v>2050</v>
      </c>
      <c r="E36" s="39">
        <v>770</v>
      </c>
      <c r="F36" s="39">
        <v>770</v>
      </c>
      <c r="G36" s="49">
        <f t="shared" si="0"/>
        <v>33.3</v>
      </c>
      <c r="H36" s="49">
        <f t="shared" si="1"/>
        <v>37.6</v>
      </c>
      <c r="I36" s="39">
        <v>1280</v>
      </c>
      <c r="J36" s="39">
        <v>734</v>
      </c>
      <c r="K36" s="39">
        <v>532</v>
      </c>
      <c r="L36" s="39">
        <v>14</v>
      </c>
      <c r="M36" s="49">
        <f t="shared" si="2"/>
        <v>99.3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4506</v>
      </c>
      <c r="C37" s="40">
        <v>1978</v>
      </c>
      <c r="D37" s="40">
        <v>2588</v>
      </c>
      <c r="E37" s="40">
        <v>1296</v>
      </c>
      <c r="F37" s="40">
        <v>1296</v>
      </c>
      <c r="G37" s="50">
        <f t="shared" si="0"/>
        <v>43.9</v>
      </c>
      <c r="H37" s="50">
        <f t="shared" si="1"/>
        <v>50.1</v>
      </c>
      <c r="I37" s="40">
        <v>1292</v>
      </c>
      <c r="J37" s="40">
        <v>658</v>
      </c>
      <c r="K37" s="40">
        <v>634</v>
      </c>
      <c r="L37" s="40">
        <v>0</v>
      </c>
      <c r="M37" s="50">
        <f t="shared" si="2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2315</v>
      </c>
      <c r="C38" s="39">
        <v>529</v>
      </c>
      <c r="D38" s="39">
        <v>1435</v>
      </c>
      <c r="E38" s="39">
        <v>472</v>
      </c>
      <c r="F38" s="39">
        <v>472</v>
      </c>
      <c r="G38" s="49">
        <f t="shared" si="0"/>
        <v>22.9</v>
      </c>
      <c r="H38" s="49">
        <f t="shared" si="1"/>
        <v>32.9</v>
      </c>
      <c r="I38" s="39">
        <v>963</v>
      </c>
      <c r="J38" s="39">
        <v>321</v>
      </c>
      <c r="K38" s="39">
        <v>642</v>
      </c>
      <c r="L38" s="39">
        <v>0</v>
      </c>
      <c r="M38" s="49">
        <f t="shared" si="2"/>
        <v>100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2930</v>
      </c>
      <c r="C39" s="39">
        <v>1985</v>
      </c>
      <c r="D39" s="39">
        <v>1932</v>
      </c>
      <c r="E39" s="39">
        <v>1348</v>
      </c>
      <c r="F39" s="39">
        <v>1348</v>
      </c>
      <c r="G39" s="49">
        <f t="shared" si="0"/>
        <v>67.7</v>
      </c>
      <c r="H39" s="49">
        <f t="shared" si="1"/>
        <v>69.8</v>
      </c>
      <c r="I39" s="39">
        <v>584</v>
      </c>
      <c r="J39" s="39">
        <v>0</v>
      </c>
      <c r="K39" s="39">
        <v>483</v>
      </c>
      <c r="L39" s="39">
        <v>101</v>
      </c>
      <c r="M39" s="49">
        <f t="shared" si="2"/>
        <v>94.8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1753</v>
      </c>
      <c r="C40" s="39">
        <v>567</v>
      </c>
      <c r="D40" s="39">
        <v>1083</v>
      </c>
      <c r="E40" s="39">
        <v>477</v>
      </c>
      <c r="F40" s="39">
        <v>477</v>
      </c>
      <c r="G40" s="49">
        <f t="shared" si="0"/>
        <v>32.3</v>
      </c>
      <c r="H40" s="49">
        <f t="shared" si="1"/>
        <v>44</v>
      </c>
      <c r="I40" s="39">
        <v>606</v>
      </c>
      <c r="J40" s="39">
        <v>518</v>
      </c>
      <c r="K40" s="39">
        <v>88</v>
      </c>
      <c r="L40" s="39">
        <v>0</v>
      </c>
      <c r="M40" s="49">
        <f t="shared" si="2"/>
        <v>100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25381</v>
      </c>
      <c r="C41" s="39">
        <v>13148</v>
      </c>
      <c r="D41" s="39">
        <v>16311</v>
      </c>
      <c r="E41" s="39">
        <v>10053</v>
      </c>
      <c r="F41" s="39">
        <v>10053</v>
      </c>
      <c r="G41" s="49">
        <f t="shared" si="0"/>
        <v>51.8</v>
      </c>
      <c r="H41" s="49">
        <f t="shared" si="1"/>
        <v>61.6</v>
      </c>
      <c r="I41" s="39">
        <v>6258</v>
      </c>
      <c r="J41" s="39">
        <v>862</v>
      </c>
      <c r="K41" s="39">
        <v>5396</v>
      </c>
      <c r="L41" s="39">
        <v>0</v>
      </c>
      <c r="M41" s="49">
        <f t="shared" si="2"/>
        <v>100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19620</v>
      </c>
      <c r="C42" s="39">
        <v>2119</v>
      </c>
      <c r="D42" s="39">
        <v>15134</v>
      </c>
      <c r="E42" s="39">
        <v>6126</v>
      </c>
      <c r="F42" s="39">
        <v>6126</v>
      </c>
      <c r="G42" s="49">
        <f t="shared" si="0"/>
        <v>10.8</v>
      </c>
      <c r="H42" s="49">
        <f t="shared" si="1"/>
        <v>40.5</v>
      </c>
      <c r="I42" s="39">
        <v>9008</v>
      </c>
      <c r="J42" s="39">
        <v>4365</v>
      </c>
      <c r="K42" s="39">
        <v>4578</v>
      </c>
      <c r="L42" s="39">
        <v>65</v>
      </c>
      <c r="M42" s="49">
        <f t="shared" si="2"/>
        <v>99.6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7184</v>
      </c>
      <c r="C43" s="38">
        <v>1694</v>
      </c>
      <c r="D43" s="38">
        <v>4536</v>
      </c>
      <c r="E43" s="38">
        <v>1731</v>
      </c>
      <c r="F43" s="38">
        <v>1731</v>
      </c>
      <c r="G43" s="48">
        <f t="shared" si="0"/>
        <v>23.6</v>
      </c>
      <c r="H43" s="48">
        <f t="shared" si="1"/>
        <v>38.2</v>
      </c>
      <c r="I43" s="38">
        <v>2805</v>
      </c>
      <c r="J43" s="38">
        <v>2626</v>
      </c>
      <c r="K43" s="38">
        <v>179</v>
      </c>
      <c r="L43" s="38">
        <v>0</v>
      </c>
      <c r="M43" s="48">
        <f t="shared" si="2"/>
        <v>100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5467</v>
      </c>
      <c r="C44" s="39">
        <v>826</v>
      </c>
      <c r="D44" s="39">
        <v>4396</v>
      </c>
      <c r="E44" s="39">
        <v>2024</v>
      </c>
      <c r="F44" s="39">
        <v>2024</v>
      </c>
      <c r="G44" s="49">
        <f t="shared" si="0"/>
        <v>15.1</v>
      </c>
      <c r="H44" s="49">
        <f t="shared" si="1"/>
        <v>46</v>
      </c>
      <c r="I44" s="39">
        <v>2372</v>
      </c>
      <c r="J44" s="39">
        <v>1326</v>
      </c>
      <c r="K44" s="39">
        <v>1046</v>
      </c>
      <c r="L44" s="39">
        <v>0</v>
      </c>
      <c r="M44" s="49">
        <f t="shared" si="2"/>
        <v>100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18282</v>
      </c>
      <c r="C45" s="39">
        <v>4496</v>
      </c>
      <c r="D45" s="39">
        <v>11496</v>
      </c>
      <c r="E45" s="39">
        <v>5056</v>
      </c>
      <c r="F45" s="39">
        <v>5056</v>
      </c>
      <c r="G45" s="49">
        <f t="shared" si="0"/>
        <v>24.6</v>
      </c>
      <c r="H45" s="49">
        <f t="shared" si="1"/>
        <v>44</v>
      </c>
      <c r="I45" s="39">
        <v>6440</v>
      </c>
      <c r="J45" s="39">
        <v>3670</v>
      </c>
      <c r="K45" s="39">
        <v>2770</v>
      </c>
      <c r="L45" s="39">
        <v>0</v>
      </c>
      <c r="M45" s="49">
        <f t="shared" si="2"/>
        <v>100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16077</v>
      </c>
      <c r="C46" s="39">
        <v>4040</v>
      </c>
      <c r="D46" s="39">
        <v>8124</v>
      </c>
      <c r="E46" s="39">
        <v>1965</v>
      </c>
      <c r="F46" s="39">
        <v>1965</v>
      </c>
      <c r="G46" s="49">
        <f t="shared" si="0"/>
        <v>25.1</v>
      </c>
      <c r="H46" s="49">
        <f t="shared" si="1"/>
        <v>24.2</v>
      </c>
      <c r="I46" s="39">
        <v>6159</v>
      </c>
      <c r="J46" s="39">
        <v>1559</v>
      </c>
      <c r="K46" s="39">
        <v>4592</v>
      </c>
      <c r="L46" s="39">
        <v>8</v>
      </c>
      <c r="M46" s="49">
        <f t="shared" si="2"/>
        <v>99.9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6996</v>
      </c>
      <c r="C47" s="40">
        <v>2673</v>
      </c>
      <c r="D47" s="40">
        <v>3198</v>
      </c>
      <c r="E47" s="40">
        <v>1043</v>
      </c>
      <c r="F47" s="40">
        <v>1043</v>
      </c>
      <c r="G47" s="50">
        <f t="shared" si="0"/>
        <v>38.2</v>
      </c>
      <c r="H47" s="50">
        <f t="shared" si="1"/>
        <v>32.6</v>
      </c>
      <c r="I47" s="40">
        <v>2155</v>
      </c>
      <c r="J47" s="40">
        <v>308</v>
      </c>
      <c r="K47" s="40">
        <v>1805</v>
      </c>
      <c r="L47" s="40">
        <v>42</v>
      </c>
      <c r="M47" s="50">
        <f t="shared" si="2"/>
        <v>98.7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10797</v>
      </c>
      <c r="C48" s="39">
        <v>2027</v>
      </c>
      <c r="D48" s="39">
        <v>5517</v>
      </c>
      <c r="E48" s="39">
        <v>1024</v>
      </c>
      <c r="F48" s="39">
        <v>1024</v>
      </c>
      <c r="G48" s="49">
        <f t="shared" si="0"/>
        <v>18.8</v>
      </c>
      <c r="H48" s="49">
        <f t="shared" si="1"/>
        <v>18.6</v>
      </c>
      <c r="I48" s="39">
        <v>4493</v>
      </c>
      <c r="J48" s="39">
        <v>1876</v>
      </c>
      <c r="K48" s="39">
        <v>2606</v>
      </c>
      <c r="L48" s="39">
        <v>11</v>
      </c>
      <c r="M48" s="49">
        <f t="shared" si="2"/>
        <v>99.8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4478</v>
      </c>
      <c r="C49" s="39">
        <v>652</v>
      </c>
      <c r="D49" s="39">
        <v>354</v>
      </c>
      <c r="E49" s="39">
        <v>340</v>
      </c>
      <c r="F49" s="39">
        <v>340</v>
      </c>
      <c r="G49" s="49">
        <f t="shared" si="0"/>
        <v>14.6</v>
      </c>
      <c r="H49" s="49">
        <f t="shared" si="1"/>
        <v>96</v>
      </c>
      <c r="I49" s="39">
        <v>14</v>
      </c>
      <c r="J49" s="39">
        <v>0</v>
      </c>
      <c r="K49" s="39">
        <v>14</v>
      </c>
      <c r="L49" s="39">
        <v>0</v>
      </c>
      <c r="M49" s="49">
        <f t="shared" si="2"/>
        <v>100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18785</v>
      </c>
      <c r="C50" s="39">
        <v>8062</v>
      </c>
      <c r="D50" s="39">
        <v>9132</v>
      </c>
      <c r="E50" s="39">
        <v>3163</v>
      </c>
      <c r="F50" s="39">
        <v>3163</v>
      </c>
      <c r="G50" s="49">
        <f t="shared" si="0"/>
        <v>42.9</v>
      </c>
      <c r="H50" s="49">
        <f t="shared" si="1"/>
        <v>34.6</v>
      </c>
      <c r="I50" s="39">
        <v>5969</v>
      </c>
      <c r="J50" s="39">
        <v>0</v>
      </c>
      <c r="K50" s="39">
        <v>5969</v>
      </c>
      <c r="L50" s="39">
        <v>0</v>
      </c>
      <c r="M50" s="49">
        <f t="shared" si="2"/>
        <v>100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7693</v>
      </c>
      <c r="C51" s="39">
        <v>1414</v>
      </c>
      <c r="D51" s="39">
        <v>3945</v>
      </c>
      <c r="E51" s="39">
        <v>736</v>
      </c>
      <c r="F51" s="39">
        <v>736</v>
      </c>
      <c r="G51" s="49">
        <f t="shared" si="0"/>
        <v>18.4</v>
      </c>
      <c r="H51" s="49">
        <f t="shared" si="1"/>
        <v>18.7</v>
      </c>
      <c r="I51" s="39">
        <v>3209</v>
      </c>
      <c r="J51" s="39">
        <v>1256</v>
      </c>
      <c r="K51" s="39">
        <v>1953</v>
      </c>
      <c r="L51" s="39">
        <v>0</v>
      </c>
      <c r="M51" s="49">
        <f t="shared" si="2"/>
        <v>100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7615</v>
      </c>
      <c r="C52" s="39">
        <v>1916</v>
      </c>
      <c r="D52" s="39">
        <v>2658</v>
      </c>
      <c r="E52" s="39">
        <v>677</v>
      </c>
      <c r="F52" s="39">
        <v>677</v>
      </c>
      <c r="G52" s="49">
        <f t="shared" si="0"/>
        <v>25.2</v>
      </c>
      <c r="H52" s="49">
        <f t="shared" si="1"/>
        <v>25.5</v>
      </c>
      <c r="I52" s="39">
        <v>1981</v>
      </c>
      <c r="J52" s="39">
        <v>413</v>
      </c>
      <c r="K52" s="39">
        <v>1568</v>
      </c>
      <c r="L52" s="39">
        <v>0</v>
      </c>
      <c r="M52" s="49">
        <f t="shared" si="2"/>
        <v>100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7454</v>
      </c>
      <c r="C53" s="38">
        <v>2433</v>
      </c>
      <c r="D53" s="38">
        <v>3592</v>
      </c>
      <c r="E53" s="38">
        <v>1027</v>
      </c>
      <c r="F53" s="38">
        <v>1027</v>
      </c>
      <c r="G53" s="48">
        <f t="shared" si="0"/>
        <v>32.6</v>
      </c>
      <c r="H53" s="48">
        <f t="shared" si="1"/>
        <v>28.6</v>
      </c>
      <c r="I53" s="38">
        <v>2565</v>
      </c>
      <c r="J53" s="38">
        <v>17</v>
      </c>
      <c r="K53" s="38">
        <v>2548</v>
      </c>
      <c r="L53" s="38">
        <v>0</v>
      </c>
      <c r="M53" s="48">
        <f t="shared" si="2"/>
        <v>100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6782</v>
      </c>
      <c r="C54" s="39">
        <v>238</v>
      </c>
      <c r="D54" s="39">
        <v>4307</v>
      </c>
      <c r="E54" s="39">
        <v>963</v>
      </c>
      <c r="F54" s="39">
        <v>963</v>
      </c>
      <c r="G54" s="49">
        <f t="shared" si="0"/>
        <v>3.5</v>
      </c>
      <c r="H54" s="49">
        <f t="shared" si="1"/>
        <v>22.4</v>
      </c>
      <c r="I54" s="39">
        <v>3344</v>
      </c>
      <c r="J54" s="39">
        <v>1796</v>
      </c>
      <c r="K54" s="39">
        <v>1548</v>
      </c>
      <c r="L54" s="39">
        <v>0</v>
      </c>
      <c r="M54" s="49">
        <f t="shared" si="2"/>
        <v>100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19824</v>
      </c>
      <c r="C55" s="39">
        <v>2031</v>
      </c>
      <c r="D55" s="39">
        <v>11229</v>
      </c>
      <c r="E55" s="39">
        <v>2137</v>
      </c>
      <c r="F55" s="39">
        <v>2137</v>
      </c>
      <c r="G55" s="49">
        <f t="shared" si="0"/>
        <v>10.2</v>
      </c>
      <c r="H55" s="49">
        <f t="shared" si="1"/>
        <v>19</v>
      </c>
      <c r="I55" s="39">
        <v>9092</v>
      </c>
      <c r="J55" s="39">
        <v>2499</v>
      </c>
      <c r="K55" s="39">
        <v>6593</v>
      </c>
      <c r="L55" s="39">
        <v>0</v>
      </c>
      <c r="M55" s="49">
        <f t="shared" si="2"/>
        <v>100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12527</v>
      </c>
      <c r="C56" s="39">
        <v>1511</v>
      </c>
      <c r="D56" s="39">
        <v>7400</v>
      </c>
      <c r="E56" s="39">
        <v>1771</v>
      </c>
      <c r="F56" s="39">
        <v>1771</v>
      </c>
      <c r="G56" s="49">
        <f t="shared" si="0"/>
        <v>12.1</v>
      </c>
      <c r="H56" s="49">
        <f t="shared" si="1"/>
        <v>23.9</v>
      </c>
      <c r="I56" s="39">
        <v>5629</v>
      </c>
      <c r="J56" s="39">
        <v>0</v>
      </c>
      <c r="K56" s="39">
        <v>5533</v>
      </c>
      <c r="L56" s="39">
        <v>96</v>
      </c>
      <c r="M56" s="49">
        <f t="shared" si="2"/>
        <v>98.7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5662</v>
      </c>
      <c r="C57" s="40">
        <v>698</v>
      </c>
      <c r="D57" s="40">
        <v>2830</v>
      </c>
      <c r="E57" s="40">
        <v>291</v>
      </c>
      <c r="F57" s="40">
        <v>291</v>
      </c>
      <c r="G57" s="50">
        <f t="shared" si="0"/>
        <v>12.3</v>
      </c>
      <c r="H57" s="50">
        <f t="shared" si="1"/>
        <v>10.3</v>
      </c>
      <c r="I57" s="40">
        <v>2539</v>
      </c>
      <c r="J57" s="40">
        <v>2005</v>
      </c>
      <c r="K57" s="40">
        <v>532</v>
      </c>
      <c r="L57" s="40">
        <v>2</v>
      </c>
      <c r="M57" s="50">
        <f t="shared" si="2"/>
        <v>99.9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8396</v>
      </c>
      <c r="C58" s="39">
        <v>1974</v>
      </c>
      <c r="D58" s="39">
        <v>4282</v>
      </c>
      <c r="E58" s="39">
        <v>899</v>
      </c>
      <c r="F58" s="39">
        <v>899</v>
      </c>
      <c r="G58" s="49">
        <f t="shared" si="0"/>
        <v>23.5</v>
      </c>
      <c r="H58" s="49">
        <f t="shared" si="1"/>
        <v>21</v>
      </c>
      <c r="I58" s="39">
        <v>3383</v>
      </c>
      <c r="J58" s="39">
        <v>1945</v>
      </c>
      <c r="K58" s="39">
        <v>1331</v>
      </c>
      <c r="L58" s="39">
        <v>107</v>
      </c>
      <c r="M58" s="49">
        <f t="shared" si="2"/>
        <v>97.5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16014</v>
      </c>
      <c r="C59" s="39">
        <v>2935</v>
      </c>
      <c r="D59" s="39">
        <v>7646</v>
      </c>
      <c r="E59" s="39">
        <v>962</v>
      </c>
      <c r="F59" s="39">
        <v>962</v>
      </c>
      <c r="G59" s="49">
        <f t="shared" si="0"/>
        <v>18.3</v>
      </c>
      <c r="H59" s="49">
        <f t="shared" si="1"/>
        <v>12.6</v>
      </c>
      <c r="I59" s="39">
        <v>6684</v>
      </c>
      <c r="J59" s="39">
        <v>5040</v>
      </c>
      <c r="K59" s="39">
        <v>1630</v>
      </c>
      <c r="L59" s="39">
        <v>14</v>
      </c>
      <c r="M59" s="49">
        <f t="shared" si="2"/>
        <v>99.8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3321</v>
      </c>
      <c r="C60" s="39">
        <v>742</v>
      </c>
      <c r="D60" s="39">
        <v>1437</v>
      </c>
      <c r="E60" s="39">
        <v>558</v>
      </c>
      <c r="F60" s="39">
        <v>558</v>
      </c>
      <c r="G60" s="49">
        <f t="shared" si="0"/>
        <v>22.3</v>
      </c>
      <c r="H60" s="49">
        <f t="shared" si="1"/>
        <v>38.8</v>
      </c>
      <c r="I60" s="39">
        <v>879</v>
      </c>
      <c r="J60" s="39">
        <v>0</v>
      </c>
      <c r="K60" s="39">
        <v>819</v>
      </c>
      <c r="L60" s="39">
        <v>60</v>
      </c>
      <c r="M60" s="49">
        <f t="shared" si="2"/>
        <v>95.8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11028</v>
      </c>
      <c r="C61" s="39">
        <v>1598</v>
      </c>
      <c r="D61" s="39">
        <v>5406</v>
      </c>
      <c r="E61" s="39">
        <v>335</v>
      </c>
      <c r="F61" s="39">
        <v>335</v>
      </c>
      <c r="G61" s="49">
        <f t="shared" si="0"/>
        <v>14.5</v>
      </c>
      <c r="H61" s="49">
        <f t="shared" si="1"/>
        <v>6.2</v>
      </c>
      <c r="I61" s="39">
        <v>5071</v>
      </c>
      <c r="J61" s="39">
        <v>980</v>
      </c>
      <c r="K61" s="39">
        <v>3839</v>
      </c>
      <c r="L61" s="39">
        <v>252</v>
      </c>
      <c r="M61" s="49">
        <f t="shared" si="2"/>
        <v>95.3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7455</v>
      </c>
      <c r="C62" s="39">
        <v>1107</v>
      </c>
      <c r="D62" s="39">
        <v>3810</v>
      </c>
      <c r="E62" s="39">
        <v>549</v>
      </c>
      <c r="F62" s="39">
        <v>549</v>
      </c>
      <c r="G62" s="49">
        <f t="shared" si="0"/>
        <v>14.8</v>
      </c>
      <c r="H62" s="49">
        <f t="shared" si="1"/>
        <v>14.4</v>
      </c>
      <c r="I62" s="39">
        <v>3261</v>
      </c>
      <c r="J62" s="39">
        <v>2272</v>
      </c>
      <c r="K62" s="39">
        <v>989</v>
      </c>
      <c r="L62" s="39">
        <v>0</v>
      </c>
      <c r="M62" s="49">
        <f t="shared" si="2"/>
        <v>100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22514</v>
      </c>
      <c r="C63" s="38">
        <v>5989</v>
      </c>
      <c r="D63" s="38">
        <v>10857</v>
      </c>
      <c r="E63" s="38">
        <v>2298</v>
      </c>
      <c r="F63" s="38">
        <v>2298</v>
      </c>
      <c r="G63" s="48">
        <f t="shared" si="0"/>
        <v>26.6</v>
      </c>
      <c r="H63" s="48">
        <f t="shared" si="1"/>
        <v>21.2</v>
      </c>
      <c r="I63" s="38">
        <v>8559</v>
      </c>
      <c r="J63" s="38">
        <v>3637</v>
      </c>
      <c r="K63" s="38">
        <v>4806</v>
      </c>
      <c r="L63" s="38">
        <v>116</v>
      </c>
      <c r="M63" s="48">
        <f t="shared" si="2"/>
        <v>98.9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1715</v>
      </c>
      <c r="C64" s="39">
        <v>857</v>
      </c>
      <c r="D64" s="39">
        <v>876</v>
      </c>
      <c r="E64" s="39">
        <v>217</v>
      </c>
      <c r="F64" s="39">
        <v>217</v>
      </c>
      <c r="G64" s="49">
        <f t="shared" si="0"/>
        <v>50</v>
      </c>
      <c r="H64" s="49">
        <f t="shared" si="1"/>
        <v>24.8</v>
      </c>
      <c r="I64" s="39">
        <v>659</v>
      </c>
      <c r="J64" s="39">
        <v>0</v>
      </c>
      <c r="K64" s="39">
        <v>438</v>
      </c>
      <c r="L64" s="39">
        <v>221</v>
      </c>
      <c r="M64" s="49">
        <f t="shared" si="2"/>
        <v>74.8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8724</v>
      </c>
      <c r="C65" s="39">
        <v>3743</v>
      </c>
      <c r="D65" s="39">
        <v>1106</v>
      </c>
      <c r="E65" s="39">
        <v>1106</v>
      </c>
      <c r="F65" s="39">
        <v>1106</v>
      </c>
      <c r="G65" s="49">
        <f t="shared" si="0"/>
        <v>42.9</v>
      </c>
      <c r="H65" s="49">
        <f t="shared" si="1"/>
        <v>100</v>
      </c>
      <c r="I65" s="39">
        <v>0</v>
      </c>
      <c r="J65" s="39">
        <v>0</v>
      </c>
      <c r="K65" s="39">
        <v>0</v>
      </c>
      <c r="L65" s="39">
        <v>0</v>
      </c>
      <c r="M65" s="49">
        <f t="shared" si="2"/>
        <v>100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7063</v>
      </c>
      <c r="C66" s="39">
        <v>4461</v>
      </c>
      <c r="D66" s="39">
        <v>4465</v>
      </c>
      <c r="E66" s="39">
        <v>2979</v>
      </c>
      <c r="F66" s="39">
        <v>2979</v>
      </c>
      <c r="G66" s="49">
        <f t="shared" si="0"/>
        <v>63.2</v>
      </c>
      <c r="H66" s="49">
        <f t="shared" si="1"/>
        <v>66.7</v>
      </c>
      <c r="I66" s="39">
        <v>1486</v>
      </c>
      <c r="J66" s="39">
        <v>624</v>
      </c>
      <c r="K66" s="39">
        <v>862</v>
      </c>
      <c r="L66" s="39">
        <v>0</v>
      </c>
      <c r="M66" s="49">
        <f t="shared" si="2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3" ref="B67:L67">SUM(B18:B66)</f>
        <v>496706</v>
      </c>
      <c r="C67" s="41">
        <f t="shared" si="3"/>
        <v>144266</v>
      </c>
      <c r="D67" s="41">
        <f t="shared" si="3"/>
        <v>272022</v>
      </c>
      <c r="E67" s="41">
        <f t="shared" si="3"/>
        <v>98246</v>
      </c>
      <c r="F67" s="41">
        <f t="shared" si="3"/>
        <v>98246</v>
      </c>
      <c r="G67" s="51">
        <f t="shared" si="0"/>
        <v>29</v>
      </c>
      <c r="H67" s="51">
        <f t="shared" si="1"/>
        <v>36.1</v>
      </c>
      <c r="I67" s="41">
        <f t="shared" si="3"/>
        <v>173776</v>
      </c>
      <c r="J67" s="41">
        <f t="shared" si="3"/>
        <v>66128</v>
      </c>
      <c r="K67" s="41">
        <f t="shared" si="3"/>
        <v>104161</v>
      </c>
      <c r="L67" s="41">
        <f t="shared" si="3"/>
        <v>3487</v>
      </c>
      <c r="M67" s="51">
        <f t="shared" si="2"/>
        <v>98.7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4" ref="B68:L68">SUM(B67,B17)</f>
        <v>2110953</v>
      </c>
      <c r="C68" s="43">
        <f t="shared" si="4"/>
        <v>393270</v>
      </c>
      <c r="D68" s="43">
        <f t="shared" si="4"/>
        <v>1160415</v>
      </c>
      <c r="E68" s="43">
        <f t="shared" si="4"/>
        <v>296850</v>
      </c>
      <c r="F68" s="43">
        <f t="shared" si="4"/>
        <v>296850</v>
      </c>
      <c r="G68" s="53">
        <f t="shared" si="0"/>
        <v>18.6</v>
      </c>
      <c r="H68" s="53">
        <f t="shared" si="1"/>
        <v>25.6</v>
      </c>
      <c r="I68" s="43">
        <f t="shared" si="4"/>
        <v>863565</v>
      </c>
      <c r="J68" s="43">
        <f t="shared" si="4"/>
        <v>414347</v>
      </c>
      <c r="K68" s="43">
        <f t="shared" si="4"/>
        <v>444731</v>
      </c>
      <c r="L68" s="43">
        <f t="shared" si="4"/>
        <v>4487</v>
      </c>
      <c r="M68" s="53">
        <f t="shared" si="2"/>
        <v>99.6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3">
    <mergeCell ref="M2:M4"/>
    <mergeCell ref="B1:M1"/>
    <mergeCell ref="I2:L2"/>
  </mergeCells>
  <printOptions/>
  <pageMargins left="0.7874015748031497" right="0.7874015748031497" top="0.7874015748031497" bottom="0.3937007874015748" header="0.5905511811023623" footer="0.31496062992125984"/>
  <pageSetup firstPageNumber="297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375" style="1" customWidth="1"/>
    <col min="3" max="5" width="16.375" style="127" customWidth="1"/>
    <col min="6" max="6" width="13.875" style="1" customWidth="1"/>
    <col min="7" max="7" width="13.875" style="127" customWidth="1"/>
    <col min="8" max="11" width="16.375" style="127" customWidth="1"/>
    <col min="12" max="13" width="14.00390625" style="1" customWidth="1"/>
    <col min="14" max="15" width="16.50390625" style="1" customWidth="1"/>
    <col min="16" max="16384" width="9.00390625" style="1" customWidth="1"/>
  </cols>
  <sheetData>
    <row r="1" spans="1:15" ht="36" customHeight="1">
      <c r="A1" s="90" t="s">
        <v>75</v>
      </c>
      <c r="B1" s="332" t="s">
        <v>249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345"/>
      <c r="N1" s="345"/>
      <c r="O1" s="346"/>
    </row>
    <row r="2" spans="1:15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205</v>
      </c>
      <c r="G2" s="21" t="s">
        <v>206</v>
      </c>
      <c r="H2" s="257" t="s">
        <v>230</v>
      </c>
      <c r="I2" s="328"/>
      <c r="J2" s="328"/>
      <c r="K2" s="258"/>
      <c r="L2" s="351" t="s">
        <v>245</v>
      </c>
      <c r="M2" s="351" t="s">
        <v>247</v>
      </c>
      <c r="N2" s="347" t="s">
        <v>233</v>
      </c>
      <c r="O2" s="349" t="s">
        <v>235</v>
      </c>
    </row>
    <row r="3" spans="1:15" ht="27" customHeight="1">
      <c r="A3" s="125"/>
      <c r="B3" s="62" t="s">
        <v>227</v>
      </c>
      <c r="C3" s="72"/>
      <c r="D3" s="62" t="s">
        <v>228</v>
      </c>
      <c r="E3" s="62" t="s">
        <v>229</v>
      </c>
      <c r="F3" s="72"/>
      <c r="G3" s="72"/>
      <c r="H3" s="72"/>
      <c r="I3" s="21" t="s">
        <v>231</v>
      </c>
      <c r="J3" s="21" t="s">
        <v>232</v>
      </c>
      <c r="K3" s="21" t="s">
        <v>189</v>
      </c>
      <c r="L3" s="352"/>
      <c r="M3" s="352"/>
      <c r="N3" s="348"/>
      <c r="O3" s="350"/>
    </row>
    <row r="4" spans="1:15" ht="27" customHeight="1">
      <c r="A4" s="93"/>
      <c r="B4" s="61" t="s">
        <v>236</v>
      </c>
      <c r="C4" s="61" t="s">
        <v>237</v>
      </c>
      <c r="D4" s="61" t="s">
        <v>238</v>
      </c>
      <c r="E4" s="61" t="s">
        <v>239</v>
      </c>
      <c r="F4" s="61" t="s">
        <v>241</v>
      </c>
      <c r="G4" s="61" t="s">
        <v>240</v>
      </c>
      <c r="H4" s="57" t="s">
        <v>242</v>
      </c>
      <c r="I4" s="58" t="s">
        <v>243</v>
      </c>
      <c r="J4" s="58" t="s">
        <v>244</v>
      </c>
      <c r="K4" s="120"/>
      <c r="L4" s="124" t="s">
        <v>246</v>
      </c>
      <c r="M4" s="124" t="s">
        <v>248</v>
      </c>
      <c r="N4" s="128" t="s">
        <v>234</v>
      </c>
      <c r="O4" s="187" t="s">
        <v>234</v>
      </c>
    </row>
    <row r="5" spans="1:36" ht="33" customHeight="1">
      <c r="A5" s="5" t="s">
        <v>0</v>
      </c>
      <c r="B5" s="39">
        <v>290571</v>
      </c>
      <c r="C5" s="39">
        <v>290489</v>
      </c>
      <c r="D5" s="71">
        <v>128568</v>
      </c>
      <c r="E5" s="39">
        <v>128538</v>
      </c>
      <c r="F5" s="49">
        <f>ROUND(C5/B5*100,1)</f>
        <v>100</v>
      </c>
      <c r="G5" s="49">
        <f>ROUND(E5/D5*100,1)</f>
        <v>100</v>
      </c>
      <c r="H5" s="71">
        <v>128538</v>
      </c>
      <c r="I5" s="118">
        <v>93224</v>
      </c>
      <c r="J5" s="39">
        <v>22485</v>
      </c>
      <c r="K5" s="39">
        <v>12829</v>
      </c>
      <c r="L5" s="49">
        <f>ROUND(I5/D5*100,1)</f>
        <v>72.5</v>
      </c>
      <c r="M5" s="49">
        <f>ROUND(J5/D5*100,1)</f>
        <v>17.5</v>
      </c>
      <c r="N5" s="39">
        <v>10447</v>
      </c>
      <c r="O5" s="39">
        <v>30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3" customHeight="1">
      <c r="A6" s="6" t="s">
        <v>1</v>
      </c>
      <c r="B6" s="39">
        <v>130972</v>
      </c>
      <c r="C6" s="39">
        <v>130972</v>
      </c>
      <c r="D6" s="39">
        <v>55210</v>
      </c>
      <c r="E6" s="39">
        <v>50096</v>
      </c>
      <c r="F6" s="49">
        <f aca="true" t="shared" si="0" ref="F6:F36">ROUND(C6/B6*100,1)</f>
        <v>100</v>
      </c>
      <c r="G6" s="49">
        <f aca="true" t="shared" si="1" ref="G6:G36">ROUND(E6/D6*100,1)</f>
        <v>90.7</v>
      </c>
      <c r="H6" s="39">
        <v>50096</v>
      </c>
      <c r="I6" s="39">
        <v>47017</v>
      </c>
      <c r="J6" s="39">
        <v>1085</v>
      </c>
      <c r="K6" s="39">
        <v>1994</v>
      </c>
      <c r="L6" s="49">
        <f aca="true" t="shared" si="2" ref="L6:L68">ROUND(I6/D6*100,1)</f>
        <v>85.2</v>
      </c>
      <c r="M6" s="49">
        <f aca="true" t="shared" si="3" ref="M6:M68">ROUND(J6/D6*100,1)</f>
        <v>2</v>
      </c>
      <c r="N6" s="39">
        <v>2563</v>
      </c>
      <c r="O6" s="39">
        <v>5114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3" customHeight="1">
      <c r="A7" s="6" t="s">
        <v>2</v>
      </c>
      <c r="B7" s="39">
        <v>335855</v>
      </c>
      <c r="C7" s="39">
        <v>335855</v>
      </c>
      <c r="D7" s="39">
        <v>168348</v>
      </c>
      <c r="E7" s="39">
        <v>163024</v>
      </c>
      <c r="F7" s="49">
        <f t="shared" si="0"/>
        <v>100</v>
      </c>
      <c r="G7" s="49">
        <f t="shared" si="1"/>
        <v>96.8</v>
      </c>
      <c r="H7" s="39">
        <v>163024</v>
      </c>
      <c r="I7" s="39">
        <v>151562</v>
      </c>
      <c r="J7" s="39">
        <v>3897</v>
      </c>
      <c r="K7" s="39">
        <v>7565</v>
      </c>
      <c r="L7" s="49">
        <f t="shared" si="2"/>
        <v>90</v>
      </c>
      <c r="M7" s="49">
        <f t="shared" si="3"/>
        <v>2.3</v>
      </c>
      <c r="N7" s="39">
        <v>3266</v>
      </c>
      <c r="O7" s="39">
        <v>5324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3" customHeight="1">
      <c r="A8" s="6" t="s">
        <v>3</v>
      </c>
      <c r="B8" s="39">
        <v>360560</v>
      </c>
      <c r="C8" s="39">
        <v>360560</v>
      </c>
      <c r="D8" s="39">
        <v>151052</v>
      </c>
      <c r="E8" s="39">
        <v>151052</v>
      </c>
      <c r="F8" s="49">
        <f t="shared" si="0"/>
        <v>100</v>
      </c>
      <c r="G8" s="49">
        <f t="shared" si="1"/>
        <v>100</v>
      </c>
      <c r="H8" s="39">
        <v>151052</v>
      </c>
      <c r="I8" s="39">
        <v>133861</v>
      </c>
      <c r="J8" s="39">
        <v>6555</v>
      </c>
      <c r="K8" s="39">
        <v>10636</v>
      </c>
      <c r="L8" s="49">
        <f t="shared" si="2"/>
        <v>88.6</v>
      </c>
      <c r="M8" s="49">
        <f t="shared" si="3"/>
        <v>4.3</v>
      </c>
      <c r="N8" s="39">
        <v>1536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33" customHeight="1">
      <c r="A9" s="7" t="s">
        <v>4</v>
      </c>
      <c r="B9" s="40">
        <v>66830</v>
      </c>
      <c r="C9" s="40">
        <v>66830</v>
      </c>
      <c r="D9" s="40">
        <v>29250</v>
      </c>
      <c r="E9" s="40">
        <v>25443</v>
      </c>
      <c r="F9" s="50">
        <f t="shared" si="0"/>
        <v>100</v>
      </c>
      <c r="G9" s="50">
        <f t="shared" si="1"/>
        <v>87</v>
      </c>
      <c r="H9" s="40">
        <v>25443</v>
      </c>
      <c r="I9" s="40">
        <v>21842</v>
      </c>
      <c r="J9" s="40">
        <v>901</v>
      </c>
      <c r="K9" s="40">
        <v>2700</v>
      </c>
      <c r="L9" s="50">
        <f t="shared" si="2"/>
        <v>74.7</v>
      </c>
      <c r="M9" s="50">
        <f t="shared" si="3"/>
        <v>3.1</v>
      </c>
      <c r="N9" s="40">
        <v>1158</v>
      </c>
      <c r="O9" s="40">
        <v>3807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33" customHeight="1">
      <c r="A10" s="5" t="s">
        <v>5</v>
      </c>
      <c r="B10" s="38">
        <v>81484</v>
      </c>
      <c r="C10" s="38">
        <v>81484</v>
      </c>
      <c r="D10" s="38">
        <v>29742</v>
      </c>
      <c r="E10" s="38">
        <v>26853</v>
      </c>
      <c r="F10" s="48">
        <f t="shared" si="0"/>
        <v>100</v>
      </c>
      <c r="G10" s="48">
        <f t="shared" si="1"/>
        <v>90.3</v>
      </c>
      <c r="H10" s="38">
        <v>26853</v>
      </c>
      <c r="I10" s="38">
        <v>23290</v>
      </c>
      <c r="J10" s="38">
        <v>884</v>
      </c>
      <c r="K10" s="38">
        <v>2679</v>
      </c>
      <c r="L10" s="48">
        <f t="shared" si="2"/>
        <v>78.3</v>
      </c>
      <c r="M10" s="48">
        <f t="shared" si="3"/>
        <v>3</v>
      </c>
      <c r="N10" s="38">
        <v>0</v>
      </c>
      <c r="O10" s="38">
        <v>2889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3" customHeight="1">
      <c r="A11" s="6" t="s">
        <v>6</v>
      </c>
      <c r="B11" s="39">
        <v>56576</v>
      </c>
      <c r="C11" s="39">
        <v>56576</v>
      </c>
      <c r="D11" s="39">
        <v>22358</v>
      </c>
      <c r="E11" s="39">
        <v>18340</v>
      </c>
      <c r="F11" s="49">
        <f t="shared" si="0"/>
        <v>100</v>
      </c>
      <c r="G11" s="49">
        <f t="shared" si="1"/>
        <v>82</v>
      </c>
      <c r="H11" s="39">
        <v>18340</v>
      </c>
      <c r="I11" s="39">
        <v>16118</v>
      </c>
      <c r="J11" s="39">
        <v>170</v>
      </c>
      <c r="K11" s="39">
        <v>2052</v>
      </c>
      <c r="L11" s="49">
        <f t="shared" si="2"/>
        <v>72.1</v>
      </c>
      <c r="M11" s="49">
        <f t="shared" si="3"/>
        <v>0.8</v>
      </c>
      <c r="N11" s="39">
        <v>2052</v>
      </c>
      <c r="O11" s="39">
        <v>4018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3" customHeight="1">
      <c r="A12" s="6" t="s">
        <v>7</v>
      </c>
      <c r="B12" s="39">
        <v>39109</v>
      </c>
      <c r="C12" s="39">
        <v>39109</v>
      </c>
      <c r="D12" s="39">
        <v>14039</v>
      </c>
      <c r="E12" s="39">
        <v>13954</v>
      </c>
      <c r="F12" s="49">
        <f t="shared" si="0"/>
        <v>100</v>
      </c>
      <c r="G12" s="49">
        <f t="shared" si="1"/>
        <v>99.4</v>
      </c>
      <c r="H12" s="39">
        <v>13954</v>
      </c>
      <c r="I12" s="39">
        <v>11106</v>
      </c>
      <c r="J12" s="39">
        <v>2848</v>
      </c>
      <c r="K12" s="39">
        <v>0</v>
      </c>
      <c r="L12" s="49">
        <f t="shared" si="2"/>
        <v>79.1</v>
      </c>
      <c r="M12" s="49">
        <f t="shared" si="3"/>
        <v>20.3</v>
      </c>
      <c r="N12" s="39">
        <v>0</v>
      </c>
      <c r="O12" s="39">
        <v>85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3" customHeight="1">
      <c r="A13" s="6" t="s">
        <v>8</v>
      </c>
      <c r="B13" s="39">
        <v>64343</v>
      </c>
      <c r="C13" s="39">
        <v>63226</v>
      </c>
      <c r="D13" s="39">
        <v>21599</v>
      </c>
      <c r="E13" s="39">
        <v>18225</v>
      </c>
      <c r="F13" s="49">
        <f t="shared" si="0"/>
        <v>98.3</v>
      </c>
      <c r="G13" s="49">
        <f t="shared" si="1"/>
        <v>84.4</v>
      </c>
      <c r="H13" s="39">
        <v>18225</v>
      </c>
      <c r="I13" s="39">
        <v>12859</v>
      </c>
      <c r="J13" s="39">
        <v>610</v>
      </c>
      <c r="K13" s="39">
        <v>4756</v>
      </c>
      <c r="L13" s="49">
        <f t="shared" si="2"/>
        <v>59.5</v>
      </c>
      <c r="M13" s="49">
        <f t="shared" si="3"/>
        <v>2.8</v>
      </c>
      <c r="N13" s="39">
        <v>509</v>
      </c>
      <c r="O13" s="39">
        <v>3374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3" customHeight="1">
      <c r="A14" s="7" t="s">
        <v>70</v>
      </c>
      <c r="B14" s="40">
        <v>43950</v>
      </c>
      <c r="C14" s="40">
        <v>43950</v>
      </c>
      <c r="D14" s="40">
        <v>9101</v>
      </c>
      <c r="E14" s="40">
        <v>9101</v>
      </c>
      <c r="F14" s="50">
        <f t="shared" si="0"/>
        <v>100</v>
      </c>
      <c r="G14" s="50">
        <f t="shared" si="1"/>
        <v>100</v>
      </c>
      <c r="H14" s="40">
        <v>9101</v>
      </c>
      <c r="I14" s="40">
        <v>7417</v>
      </c>
      <c r="J14" s="40">
        <v>1141</v>
      </c>
      <c r="K14" s="40">
        <v>543</v>
      </c>
      <c r="L14" s="50">
        <f t="shared" si="2"/>
        <v>81.5</v>
      </c>
      <c r="M14" s="50">
        <f t="shared" si="3"/>
        <v>12.5</v>
      </c>
      <c r="N14" s="40">
        <v>162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3" customHeight="1">
      <c r="A15" s="6" t="s">
        <v>71</v>
      </c>
      <c r="B15" s="39">
        <v>73607</v>
      </c>
      <c r="C15" s="39">
        <v>73607</v>
      </c>
      <c r="D15" s="39">
        <v>28957</v>
      </c>
      <c r="E15" s="39">
        <v>24741</v>
      </c>
      <c r="F15" s="49">
        <f t="shared" si="0"/>
        <v>100</v>
      </c>
      <c r="G15" s="49">
        <f t="shared" si="1"/>
        <v>85.4</v>
      </c>
      <c r="H15" s="39">
        <v>24741</v>
      </c>
      <c r="I15" s="39">
        <v>20611</v>
      </c>
      <c r="J15" s="39">
        <v>1289</v>
      </c>
      <c r="K15" s="39">
        <v>2841</v>
      </c>
      <c r="L15" s="49">
        <f t="shared" si="2"/>
        <v>71.2</v>
      </c>
      <c r="M15" s="49">
        <f t="shared" si="3"/>
        <v>4.5</v>
      </c>
      <c r="N15" s="39">
        <v>1169</v>
      </c>
      <c r="O15" s="39">
        <v>4216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33" customHeight="1" thickBot="1">
      <c r="A16" s="6" t="s">
        <v>72</v>
      </c>
      <c r="B16" s="39">
        <v>70390</v>
      </c>
      <c r="C16" s="39">
        <v>70390</v>
      </c>
      <c r="D16" s="39">
        <v>30586</v>
      </c>
      <c r="E16" s="39">
        <v>25221</v>
      </c>
      <c r="F16" s="49">
        <f t="shared" si="0"/>
        <v>100</v>
      </c>
      <c r="G16" s="49">
        <f t="shared" si="1"/>
        <v>82.5</v>
      </c>
      <c r="H16" s="39">
        <v>25221</v>
      </c>
      <c r="I16" s="39">
        <v>20612</v>
      </c>
      <c r="J16" s="39">
        <v>0</v>
      </c>
      <c r="K16" s="39">
        <v>4609</v>
      </c>
      <c r="L16" s="49">
        <f t="shared" si="2"/>
        <v>67.4</v>
      </c>
      <c r="M16" s="49">
        <f t="shared" si="3"/>
        <v>0</v>
      </c>
      <c r="N16" s="39">
        <v>3858</v>
      </c>
      <c r="O16" s="39">
        <v>5365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33" customHeight="1" thickBot="1" thickTop="1">
      <c r="A17" s="8" t="s">
        <v>78</v>
      </c>
      <c r="B17" s="41">
        <f>SUM(B5:B16)</f>
        <v>1614247</v>
      </c>
      <c r="C17" s="41">
        <f>SUM(C5:C16)</f>
        <v>1613048</v>
      </c>
      <c r="D17" s="41">
        <f>SUM(D5:D16)</f>
        <v>688810</v>
      </c>
      <c r="E17" s="41">
        <f>SUM(E5:E16)</f>
        <v>654588</v>
      </c>
      <c r="F17" s="51">
        <f t="shared" si="0"/>
        <v>99.9</v>
      </c>
      <c r="G17" s="51">
        <f t="shared" si="1"/>
        <v>95</v>
      </c>
      <c r="H17" s="41">
        <f>SUM(H5:H16)</f>
        <v>654588</v>
      </c>
      <c r="I17" s="41">
        <f>SUM(I5:I16)</f>
        <v>559519</v>
      </c>
      <c r="J17" s="41">
        <f>SUM(J5:J16)</f>
        <v>41865</v>
      </c>
      <c r="K17" s="41">
        <f>SUM(K5:K16)</f>
        <v>53204</v>
      </c>
      <c r="L17" s="51">
        <f t="shared" si="2"/>
        <v>81.2</v>
      </c>
      <c r="M17" s="51">
        <f t="shared" si="3"/>
        <v>6.1</v>
      </c>
      <c r="N17" s="41">
        <f>SUM(N5:N16)</f>
        <v>26720</v>
      </c>
      <c r="O17" s="41">
        <f>SUM(O5:O16)</f>
        <v>34222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33" customHeight="1" thickTop="1">
      <c r="A18" s="6" t="s">
        <v>9</v>
      </c>
      <c r="B18" s="39">
        <v>13716</v>
      </c>
      <c r="C18" s="39">
        <v>13716</v>
      </c>
      <c r="D18" s="39">
        <v>5827</v>
      </c>
      <c r="E18" s="39">
        <v>5459</v>
      </c>
      <c r="F18" s="49">
        <f t="shared" si="0"/>
        <v>100</v>
      </c>
      <c r="G18" s="49">
        <f t="shared" si="1"/>
        <v>93.7</v>
      </c>
      <c r="H18" s="39">
        <v>5459</v>
      </c>
      <c r="I18" s="39">
        <v>4472</v>
      </c>
      <c r="J18" s="39">
        <v>0</v>
      </c>
      <c r="K18" s="39">
        <v>987</v>
      </c>
      <c r="L18" s="49">
        <f t="shared" si="2"/>
        <v>76.7</v>
      </c>
      <c r="M18" s="49">
        <f t="shared" si="3"/>
        <v>0</v>
      </c>
      <c r="N18" s="39">
        <v>842</v>
      </c>
      <c r="O18" s="39">
        <v>368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33" customHeight="1">
      <c r="A19" s="6" t="s">
        <v>10</v>
      </c>
      <c r="B19" s="39">
        <v>10932</v>
      </c>
      <c r="C19" s="39">
        <v>10932</v>
      </c>
      <c r="D19" s="39">
        <v>4901</v>
      </c>
      <c r="E19" s="39">
        <v>3514</v>
      </c>
      <c r="F19" s="49">
        <f t="shared" si="0"/>
        <v>100</v>
      </c>
      <c r="G19" s="49">
        <f t="shared" si="1"/>
        <v>71.7</v>
      </c>
      <c r="H19" s="39">
        <v>3514</v>
      </c>
      <c r="I19" s="39">
        <v>2892</v>
      </c>
      <c r="J19" s="39">
        <v>0</v>
      </c>
      <c r="K19" s="39">
        <v>622</v>
      </c>
      <c r="L19" s="49">
        <f t="shared" si="2"/>
        <v>59</v>
      </c>
      <c r="M19" s="49">
        <f t="shared" si="3"/>
        <v>0</v>
      </c>
      <c r="N19" s="39">
        <v>505</v>
      </c>
      <c r="O19" s="39">
        <v>1387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33" customHeight="1">
      <c r="A20" s="6" t="s">
        <v>11</v>
      </c>
      <c r="B20" s="39">
        <v>17454</v>
      </c>
      <c r="C20" s="39">
        <v>17454</v>
      </c>
      <c r="D20" s="39">
        <v>7631</v>
      </c>
      <c r="E20" s="39">
        <v>5785</v>
      </c>
      <c r="F20" s="49">
        <f t="shared" si="0"/>
        <v>100</v>
      </c>
      <c r="G20" s="49">
        <f t="shared" si="1"/>
        <v>75.8</v>
      </c>
      <c r="H20" s="39">
        <v>5785</v>
      </c>
      <c r="I20" s="39">
        <v>4865</v>
      </c>
      <c r="J20" s="39">
        <v>0</v>
      </c>
      <c r="K20" s="39">
        <v>920</v>
      </c>
      <c r="L20" s="49">
        <f t="shared" si="2"/>
        <v>63.8</v>
      </c>
      <c r="M20" s="49">
        <f t="shared" si="3"/>
        <v>0</v>
      </c>
      <c r="N20" s="39">
        <v>739</v>
      </c>
      <c r="O20" s="39">
        <v>1846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33" customHeight="1">
      <c r="A21" s="6" t="s">
        <v>12</v>
      </c>
      <c r="B21" s="39">
        <v>6695</v>
      </c>
      <c r="C21" s="39">
        <v>6473</v>
      </c>
      <c r="D21" s="39">
        <v>2219</v>
      </c>
      <c r="E21" s="39">
        <v>1874</v>
      </c>
      <c r="F21" s="49">
        <f t="shared" si="0"/>
        <v>96.7</v>
      </c>
      <c r="G21" s="49">
        <f t="shared" si="1"/>
        <v>84.5</v>
      </c>
      <c r="H21" s="39">
        <v>1874</v>
      </c>
      <c r="I21" s="39">
        <v>1483</v>
      </c>
      <c r="J21" s="39">
        <v>0</v>
      </c>
      <c r="K21" s="39">
        <v>391</v>
      </c>
      <c r="L21" s="49">
        <f t="shared" si="2"/>
        <v>66.8</v>
      </c>
      <c r="M21" s="49">
        <f t="shared" si="3"/>
        <v>0</v>
      </c>
      <c r="N21" s="39">
        <v>314</v>
      </c>
      <c r="O21" s="39">
        <v>345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3" customHeight="1">
      <c r="A22" s="9" t="s">
        <v>13</v>
      </c>
      <c r="B22" s="42">
        <v>8670</v>
      </c>
      <c r="C22" s="42">
        <v>8670</v>
      </c>
      <c r="D22" s="42">
        <v>3580</v>
      </c>
      <c r="E22" s="42">
        <v>2026</v>
      </c>
      <c r="F22" s="52">
        <f t="shared" si="0"/>
        <v>100</v>
      </c>
      <c r="G22" s="52">
        <f t="shared" si="1"/>
        <v>56.6</v>
      </c>
      <c r="H22" s="42">
        <v>2026</v>
      </c>
      <c r="I22" s="42">
        <v>1413</v>
      </c>
      <c r="J22" s="42">
        <v>85</v>
      </c>
      <c r="K22" s="42">
        <v>528</v>
      </c>
      <c r="L22" s="52">
        <f t="shared" si="2"/>
        <v>39.5</v>
      </c>
      <c r="M22" s="52">
        <f t="shared" si="3"/>
        <v>2.4</v>
      </c>
      <c r="N22" s="42">
        <v>57</v>
      </c>
      <c r="O22" s="42">
        <v>1554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3" customHeight="1">
      <c r="A23" s="6" t="s">
        <v>14</v>
      </c>
      <c r="B23" s="39">
        <v>22208</v>
      </c>
      <c r="C23" s="39">
        <v>22208</v>
      </c>
      <c r="D23" s="39">
        <v>8106</v>
      </c>
      <c r="E23" s="39">
        <v>7675</v>
      </c>
      <c r="F23" s="49">
        <f t="shared" si="0"/>
        <v>100</v>
      </c>
      <c r="G23" s="49">
        <f t="shared" si="1"/>
        <v>94.7</v>
      </c>
      <c r="H23" s="39">
        <v>7675</v>
      </c>
      <c r="I23" s="39">
        <v>5912</v>
      </c>
      <c r="J23" s="39">
        <v>245</v>
      </c>
      <c r="K23" s="39">
        <v>1518</v>
      </c>
      <c r="L23" s="49">
        <f t="shared" si="2"/>
        <v>72.9</v>
      </c>
      <c r="M23" s="49">
        <f t="shared" si="3"/>
        <v>3</v>
      </c>
      <c r="N23" s="39">
        <v>162</v>
      </c>
      <c r="O23" s="39">
        <v>431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33" customHeight="1">
      <c r="A24" s="6" t="s">
        <v>15</v>
      </c>
      <c r="B24" s="39">
        <v>9364</v>
      </c>
      <c r="C24" s="39">
        <v>9364</v>
      </c>
      <c r="D24" s="39">
        <v>3418</v>
      </c>
      <c r="E24" s="39">
        <v>1718</v>
      </c>
      <c r="F24" s="49">
        <f t="shared" si="0"/>
        <v>100</v>
      </c>
      <c r="G24" s="49">
        <f t="shared" si="1"/>
        <v>50.3</v>
      </c>
      <c r="H24" s="39">
        <v>1718</v>
      </c>
      <c r="I24" s="39">
        <v>1131</v>
      </c>
      <c r="J24" s="39">
        <v>81</v>
      </c>
      <c r="K24" s="39">
        <v>506</v>
      </c>
      <c r="L24" s="49">
        <f t="shared" si="2"/>
        <v>33.1</v>
      </c>
      <c r="M24" s="49">
        <f t="shared" si="3"/>
        <v>2.4</v>
      </c>
      <c r="N24" s="39">
        <v>54</v>
      </c>
      <c r="O24" s="39">
        <v>1700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33" customHeight="1">
      <c r="A25" s="6" t="s">
        <v>16</v>
      </c>
      <c r="B25" s="39">
        <v>13045</v>
      </c>
      <c r="C25" s="39">
        <v>13045</v>
      </c>
      <c r="D25" s="39">
        <v>4298</v>
      </c>
      <c r="E25" s="39">
        <v>3902</v>
      </c>
      <c r="F25" s="49">
        <f t="shared" si="0"/>
        <v>100</v>
      </c>
      <c r="G25" s="49">
        <f t="shared" si="1"/>
        <v>90.8</v>
      </c>
      <c r="H25" s="39">
        <v>3902</v>
      </c>
      <c r="I25" s="39">
        <v>3473</v>
      </c>
      <c r="J25" s="39">
        <v>170</v>
      </c>
      <c r="K25" s="39">
        <v>259</v>
      </c>
      <c r="L25" s="49">
        <f t="shared" si="2"/>
        <v>80.8</v>
      </c>
      <c r="M25" s="49">
        <f t="shared" si="3"/>
        <v>4</v>
      </c>
      <c r="N25" s="39">
        <v>0</v>
      </c>
      <c r="O25" s="39">
        <v>396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33" customHeight="1">
      <c r="A26" s="6" t="s">
        <v>17</v>
      </c>
      <c r="B26" s="39">
        <v>6875</v>
      </c>
      <c r="C26" s="39">
        <v>6875</v>
      </c>
      <c r="D26" s="39">
        <v>2509</v>
      </c>
      <c r="E26" s="39">
        <v>1656</v>
      </c>
      <c r="F26" s="49">
        <f t="shared" si="0"/>
        <v>100</v>
      </c>
      <c r="G26" s="49">
        <f t="shared" si="1"/>
        <v>66</v>
      </c>
      <c r="H26" s="39">
        <v>1656</v>
      </c>
      <c r="I26" s="39">
        <v>1425</v>
      </c>
      <c r="J26" s="39">
        <v>84</v>
      </c>
      <c r="K26" s="39">
        <v>147</v>
      </c>
      <c r="L26" s="49">
        <f t="shared" si="2"/>
        <v>56.8</v>
      </c>
      <c r="M26" s="49">
        <f t="shared" si="3"/>
        <v>3.3</v>
      </c>
      <c r="N26" s="39">
        <v>0</v>
      </c>
      <c r="O26" s="39">
        <v>853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33" customHeight="1">
      <c r="A27" s="7" t="s">
        <v>18</v>
      </c>
      <c r="B27" s="40">
        <v>7351</v>
      </c>
      <c r="C27" s="40">
        <v>7351</v>
      </c>
      <c r="D27" s="40">
        <v>2872</v>
      </c>
      <c r="E27" s="40">
        <v>2711</v>
      </c>
      <c r="F27" s="50">
        <f t="shared" si="0"/>
        <v>100</v>
      </c>
      <c r="G27" s="50">
        <f t="shared" si="1"/>
        <v>94.4</v>
      </c>
      <c r="H27" s="40">
        <v>2711</v>
      </c>
      <c r="I27" s="40">
        <v>2351</v>
      </c>
      <c r="J27" s="40">
        <v>0</v>
      </c>
      <c r="K27" s="40">
        <v>360</v>
      </c>
      <c r="L27" s="50">
        <f t="shared" si="2"/>
        <v>81.9</v>
      </c>
      <c r="M27" s="50">
        <f t="shared" si="3"/>
        <v>0</v>
      </c>
      <c r="N27" s="40">
        <v>273</v>
      </c>
      <c r="O27" s="40">
        <v>161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33" customHeight="1">
      <c r="A28" s="6" t="s">
        <v>19</v>
      </c>
      <c r="B28" s="39">
        <v>639</v>
      </c>
      <c r="C28" s="39">
        <v>639</v>
      </c>
      <c r="D28" s="39">
        <v>325</v>
      </c>
      <c r="E28" s="39">
        <v>325</v>
      </c>
      <c r="F28" s="49">
        <f t="shared" si="0"/>
        <v>100</v>
      </c>
      <c r="G28" s="49">
        <f t="shared" si="1"/>
        <v>100</v>
      </c>
      <c r="H28" s="39">
        <v>325</v>
      </c>
      <c r="I28" s="39">
        <v>252</v>
      </c>
      <c r="J28" s="39">
        <v>0</v>
      </c>
      <c r="K28" s="39">
        <v>73</v>
      </c>
      <c r="L28" s="49">
        <f t="shared" si="2"/>
        <v>77.5</v>
      </c>
      <c r="M28" s="49">
        <f t="shared" si="3"/>
        <v>0</v>
      </c>
      <c r="N28" s="39">
        <v>10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33" customHeight="1">
      <c r="A29" s="6" t="s">
        <v>20</v>
      </c>
      <c r="B29" s="39">
        <v>5361</v>
      </c>
      <c r="C29" s="39">
        <v>5361</v>
      </c>
      <c r="D29" s="39">
        <v>1957</v>
      </c>
      <c r="E29" s="39">
        <v>1803</v>
      </c>
      <c r="F29" s="49">
        <f t="shared" si="0"/>
        <v>100</v>
      </c>
      <c r="G29" s="49">
        <f t="shared" si="1"/>
        <v>92.1</v>
      </c>
      <c r="H29" s="39">
        <v>1803</v>
      </c>
      <c r="I29" s="39">
        <v>1592</v>
      </c>
      <c r="J29" s="39">
        <v>0</v>
      </c>
      <c r="K29" s="39">
        <v>211</v>
      </c>
      <c r="L29" s="49">
        <f t="shared" si="2"/>
        <v>81.3</v>
      </c>
      <c r="M29" s="49">
        <f t="shared" si="3"/>
        <v>0</v>
      </c>
      <c r="N29" s="39">
        <v>63</v>
      </c>
      <c r="O29" s="39">
        <v>154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33" customHeight="1">
      <c r="A30" s="6" t="s">
        <v>73</v>
      </c>
      <c r="B30" s="39">
        <v>20126</v>
      </c>
      <c r="C30" s="39">
        <v>20126</v>
      </c>
      <c r="D30" s="39">
        <v>8244</v>
      </c>
      <c r="E30" s="39">
        <v>7965</v>
      </c>
      <c r="F30" s="49">
        <f t="shared" si="0"/>
        <v>100</v>
      </c>
      <c r="G30" s="49">
        <f t="shared" si="1"/>
        <v>96.6</v>
      </c>
      <c r="H30" s="39">
        <v>7965</v>
      </c>
      <c r="I30" s="39">
        <v>7074</v>
      </c>
      <c r="J30" s="39">
        <v>0</v>
      </c>
      <c r="K30" s="39">
        <v>891</v>
      </c>
      <c r="L30" s="49">
        <f t="shared" si="2"/>
        <v>85.8</v>
      </c>
      <c r="M30" s="49">
        <f t="shared" si="3"/>
        <v>0</v>
      </c>
      <c r="N30" s="39">
        <v>565</v>
      </c>
      <c r="O30" s="39">
        <v>279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33" customHeight="1">
      <c r="A31" s="6" t="s">
        <v>21</v>
      </c>
      <c r="B31" s="39">
        <v>3453</v>
      </c>
      <c r="C31" s="39">
        <v>3453</v>
      </c>
      <c r="D31" s="39">
        <v>1523</v>
      </c>
      <c r="E31" s="39">
        <v>1523</v>
      </c>
      <c r="F31" s="49">
        <f t="shared" si="0"/>
        <v>100</v>
      </c>
      <c r="G31" s="49">
        <f t="shared" si="1"/>
        <v>100</v>
      </c>
      <c r="H31" s="39">
        <v>1523</v>
      </c>
      <c r="I31" s="39">
        <v>1430</v>
      </c>
      <c r="J31" s="39">
        <v>1</v>
      </c>
      <c r="K31" s="39">
        <v>92</v>
      </c>
      <c r="L31" s="49">
        <f t="shared" si="2"/>
        <v>93.9</v>
      </c>
      <c r="M31" s="49">
        <f t="shared" si="3"/>
        <v>0.1</v>
      </c>
      <c r="N31" s="39">
        <v>92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33" customHeight="1">
      <c r="A32" s="9" t="s">
        <v>22</v>
      </c>
      <c r="B32" s="42">
        <v>8645</v>
      </c>
      <c r="C32" s="42">
        <v>8645</v>
      </c>
      <c r="D32" s="42">
        <v>2094</v>
      </c>
      <c r="E32" s="42">
        <v>1999</v>
      </c>
      <c r="F32" s="52">
        <f t="shared" si="0"/>
        <v>100</v>
      </c>
      <c r="G32" s="52">
        <f t="shared" si="1"/>
        <v>95.5</v>
      </c>
      <c r="H32" s="42">
        <v>1999</v>
      </c>
      <c r="I32" s="42">
        <v>1618</v>
      </c>
      <c r="J32" s="42">
        <v>1</v>
      </c>
      <c r="K32" s="42">
        <v>380</v>
      </c>
      <c r="L32" s="52">
        <f t="shared" si="2"/>
        <v>77.3</v>
      </c>
      <c r="M32" s="52">
        <f t="shared" si="3"/>
        <v>0</v>
      </c>
      <c r="N32" s="42">
        <v>273</v>
      </c>
      <c r="O32" s="42">
        <v>95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33" customHeight="1">
      <c r="A33" s="6" t="s">
        <v>23</v>
      </c>
      <c r="B33" s="39">
        <v>3965</v>
      </c>
      <c r="C33" s="39">
        <v>3965</v>
      </c>
      <c r="D33" s="39">
        <v>1649</v>
      </c>
      <c r="E33" s="39">
        <v>1216</v>
      </c>
      <c r="F33" s="49">
        <f t="shared" si="0"/>
        <v>100</v>
      </c>
      <c r="G33" s="49">
        <f t="shared" si="1"/>
        <v>73.7</v>
      </c>
      <c r="H33" s="39">
        <v>1216</v>
      </c>
      <c r="I33" s="39">
        <v>1111</v>
      </c>
      <c r="J33" s="39">
        <v>33</v>
      </c>
      <c r="K33" s="39">
        <v>72</v>
      </c>
      <c r="L33" s="49">
        <f t="shared" si="2"/>
        <v>67.4</v>
      </c>
      <c r="M33" s="49">
        <f t="shared" si="3"/>
        <v>2</v>
      </c>
      <c r="N33" s="39">
        <v>79</v>
      </c>
      <c r="O33" s="39">
        <v>433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33" customHeight="1">
      <c r="A34" s="6" t="s">
        <v>24</v>
      </c>
      <c r="B34" s="39">
        <v>17447</v>
      </c>
      <c r="C34" s="39">
        <v>17447</v>
      </c>
      <c r="D34" s="39">
        <v>6892</v>
      </c>
      <c r="E34" s="39">
        <v>5742</v>
      </c>
      <c r="F34" s="49">
        <f t="shared" si="0"/>
        <v>100</v>
      </c>
      <c r="G34" s="49">
        <f t="shared" si="1"/>
        <v>83.3</v>
      </c>
      <c r="H34" s="39">
        <v>5742</v>
      </c>
      <c r="I34" s="39">
        <v>5208</v>
      </c>
      <c r="J34" s="39">
        <v>127</v>
      </c>
      <c r="K34" s="39">
        <v>407</v>
      </c>
      <c r="L34" s="49">
        <f t="shared" si="2"/>
        <v>75.6</v>
      </c>
      <c r="M34" s="49">
        <f t="shared" si="3"/>
        <v>1.8</v>
      </c>
      <c r="N34" s="39">
        <v>299</v>
      </c>
      <c r="O34" s="39">
        <v>1150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33" customHeight="1">
      <c r="A35" s="6" t="s">
        <v>25</v>
      </c>
      <c r="B35" s="39">
        <v>18684</v>
      </c>
      <c r="C35" s="39">
        <v>18684</v>
      </c>
      <c r="D35" s="39">
        <v>5030</v>
      </c>
      <c r="E35" s="39">
        <v>5030</v>
      </c>
      <c r="F35" s="49">
        <f t="shared" si="0"/>
        <v>100</v>
      </c>
      <c r="G35" s="49">
        <f t="shared" si="1"/>
        <v>100</v>
      </c>
      <c r="H35" s="39">
        <v>5030</v>
      </c>
      <c r="I35" s="39">
        <v>4636</v>
      </c>
      <c r="J35" s="39">
        <v>113</v>
      </c>
      <c r="K35" s="39">
        <v>281</v>
      </c>
      <c r="L35" s="49">
        <f t="shared" si="2"/>
        <v>92.2</v>
      </c>
      <c r="M35" s="49">
        <f t="shared" si="3"/>
        <v>2.2</v>
      </c>
      <c r="N35" s="39">
        <v>268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33" customHeight="1">
      <c r="A36" s="6" t="s">
        <v>26</v>
      </c>
      <c r="B36" s="39">
        <v>3718</v>
      </c>
      <c r="C36" s="39">
        <v>3718</v>
      </c>
      <c r="D36" s="39">
        <v>1357</v>
      </c>
      <c r="E36" s="39">
        <v>772</v>
      </c>
      <c r="F36" s="49">
        <f t="shared" si="0"/>
        <v>100</v>
      </c>
      <c r="G36" s="49">
        <f t="shared" si="1"/>
        <v>56.9</v>
      </c>
      <c r="H36" s="39">
        <v>772</v>
      </c>
      <c r="I36" s="39">
        <v>692</v>
      </c>
      <c r="J36" s="39">
        <v>28</v>
      </c>
      <c r="K36" s="39">
        <v>52</v>
      </c>
      <c r="L36" s="49">
        <f t="shared" si="2"/>
        <v>51</v>
      </c>
      <c r="M36" s="49">
        <f t="shared" si="3"/>
        <v>2.1</v>
      </c>
      <c r="N36" s="39">
        <v>66</v>
      </c>
      <c r="O36" s="39">
        <v>585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33" customHeight="1">
      <c r="A37" s="7" t="s">
        <v>27</v>
      </c>
      <c r="B37" s="40">
        <v>4506</v>
      </c>
      <c r="C37" s="40">
        <v>4506</v>
      </c>
      <c r="D37" s="40">
        <v>969</v>
      </c>
      <c r="E37" s="40">
        <v>969</v>
      </c>
      <c r="F37" s="50">
        <f aca="true" t="shared" si="4" ref="F37:F68">ROUND(C37/B37*100,1)</f>
        <v>100</v>
      </c>
      <c r="G37" s="50">
        <f aca="true" t="shared" si="5" ref="G37:G68">ROUND(E37/D37*100,1)</f>
        <v>100</v>
      </c>
      <c r="H37" s="40">
        <v>969</v>
      </c>
      <c r="I37" s="40">
        <v>868</v>
      </c>
      <c r="J37" s="40">
        <v>37</v>
      </c>
      <c r="K37" s="40">
        <v>64</v>
      </c>
      <c r="L37" s="50">
        <f t="shared" si="2"/>
        <v>89.6</v>
      </c>
      <c r="M37" s="50">
        <f t="shared" si="3"/>
        <v>3.8</v>
      </c>
      <c r="N37" s="40">
        <v>88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33" customHeight="1">
      <c r="A38" s="6" t="s">
        <v>28</v>
      </c>
      <c r="B38" s="39">
        <v>2315</v>
      </c>
      <c r="C38" s="39">
        <v>2315</v>
      </c>
      <c r="D38" s="39">
        <v>550</v>
      </c>
      <c r="E38" s="39">
        <v>550</v>
      </c>
      <c r="F38" s="49">
        <f t="shared" si="4"/>
        <v>100</v>
      </c>
      <c r="G38" s="49">
        <f t="shared" si="5"/>
        <v>100</v>
      </c>
      <c r="H38" s="39">
        <v>550</v>
      </c>
      <c r="I38" s="39">
        <v>498</v>
      </c>
      <c r="J38" s="39">
        <v>19</v>
      </c>
      <c r="K38" s="39">
        <v>33</v>
      </c>
      <c r="L38" s="49">
        <f t="shared" si="2"/>
        <v>90.5</v>
      </c>
      <c r="M38" s="49">
        <f t="shared" si="3"/>
        <v>3.5</v>
      </c>
      <c r="N38" s="39">
        <v>45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33" customHeight="1">
      <c r="A39" s="6" t="s">
        <v>29</v>
      </c>
      <c r="B39" s="39">
        <v>2930</v>
      </c>
      <c r="C39" s="39">
        <v>2930</v>
      </c>
      <c r="D39" s="39">
        <v>881</v>
      </c>
      <c r="E39" s="39">
        <v>603</v>
      </c>
      <c r="F39" s="49">
        <f t="shared" si="4"/>
        <v>100</v>
      </c>
      <c r="G39" s="49">
        <f t="shared" si="5"/>
        <v>68.4</v>
      </c>
      <c r="H39" s="39">
        <v>603</v>
      </c>
      <c r="I39" s="39">
        <v>527</v>
      </c>
      <c r="J39" s="39">
        <v>27</v>
      </c>
      <c r="K39" s="39">
        <v>49</v>
      </c>
      <c r="L39" s="49">
        <f t="shared" si="2"/>
        <v>59.8</v>
      </c>
      <c r="M39" s="49">
        <f t="shared" si="3"/>
        <v>3.1</v>
      </c>
      <c r="N39" s="39">
        <v>63</v>
      </c>
      <c r="O39" s="39">
        <v>278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33" customHeight="1">
      <c r="A40" s="6" t="s">
        <v>30</v>
      </c>
      <c r="B40" s="39">
        <v>1753</v>
      </c>
      <c r="C40" s="39">
        <v>1753</v>
      </c>
      <c r="D40" s="39">
        <v>640</v>
      </c>
      <c r="E40" s="39">
        <v>320</v>
      </c>
      <c r="F40" s="49">
        <f t="shared" si="4"/>
        <v>100</v>
      </c>
      <c r="G40" s="49">
        <f t="shared" si="5"/>
        <v>50</v>
      </c>
      <c r="H40" s="39">
        <v>320</v>
      </c>
      <c r="I40" s="39">
        <v>280</v>
      </c>
      <c r="J40" s="39">
        <v>12</v>
      </c>
      <c r="K40" s="39">
        <v>28</v>
      </c>
      <c r="L40" s="49">
        <f t="shared" si="2"/>
        <v>43.8</v>
      </c>
      <c r="M40" s="49">
        <f t="shared" si="3"/>
        <v>1.9</v>
      </c>
      <c r="N40" s="39">
        <v>28</v>
      </c>
      <c r="O40" s="39">
        <v>320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33" customHeight="1">
      <c r="A41" s="6" t="s">
        <v>74</v>
      </c>
      <c r="B41" s="39">
        <v>25381</v>
      </c>
      <c r="C41" s="39">
        <v>25381</v>
      </c>
      <c r="D41" s="39">
        <v>6541</v>
      </c>
      <c r="E41" s="39">
        <v>6541</v>
      </c>
      <c r="F41" s="49">
        <f t="shared" si="4"/>
        <v>100</v>
      </c>
      <c r="G41" s="49">
        <f t="shared" si="5"/>
        <v>100</v>
      </c>
      <c r="H41" s="39">
        <v>6541</v>
      </c>
      <c r="I41" s="39">
        <v>5938</v>
      </c>
      <c r="J41" s="39">
        <v>258</v>
      </c>
      <c r="K41" s="39">
        <v>345</v>
      </c>
      <c r="L41" s="49">
        <f t="shared" si="2"/>
        <v>90.8</v>
      </c>
      <c r="M41" s="49">
        <f t="shared" si="3"/>
        <v>3.9</v>
      </c>
      <c r="N41" s="39">
        <v>610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33" customHeight="1">
      <c r="A42" s="6" t="s">
        <v>31</v>
      </c>
      <c r="B42" s="39">
        <v>19620</v>
      </c>
      <c r="C42" s="39">
        <v>19620</v>
      </c>
      <c r="D42" s="39">
        <v>5584</v>
      </c>
      <c r="E42" s="39">
        <v>5274</v>
      </c>
      <c r="F42" s="49">
        <f t="shared" si="4"/>
        <v>100</v>
      </c>
      <c r="G42" s="49">
        <f t="shared" si="5"/>
        <v>94.4</v>
      </c>
      <c r="H42" s="39">
        <v>5274</v>
      </c>
      <c r="I42" s="39">
        <v>4449</v>
      </c>
      <c r="J42" s="39">
        <v>182</v>
      </c>
      <c r="K42" s="39">
        <v>643</v>
      </c>
      <c r="L42" s="49">
        <f t="shared" si="2"/>
        <v>79.7</v>
      </c>
      <c r="M42" s="49">
        <f t="shared" si="3"/>
        <v>3.3</v>
      </c>
      <c r="N42" s="39">
        <v>270</v>
      </c>
      <c r="O42" s="39">
        <v>310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33" customHeight="1">
      <c r="A43" s="5" t="s">
        <v>32</v>
      </c>
      <c r="B43" s="38">
        <v>7184</v>
      </c>
      <c r="C43" s="38">
        <v>7184</v>
      </c>
      <c r="D43" s="38">
        <v>1398</v>
      </c>
      <c r="E43" s="38">
        <v>1398</v>
      </c>
      <c r="F43" s="48">
        <f t="shared" si="4"/>
        <v>100</v>
      </c>
      <c r="G43" s="48">
        <f t="shared" si="5"/>
        <v>100</v>
      </c>
      <c r="H43" s="38">
        <v>1398</v>
      </c>
      <c r="I43" s="38">
        <v>1112</v>
      </c>
      <c r="J43" s="38">
        <v>62</v>
      </c>
      <c r="K43" s="38">
        <v>224</v>
      </c>
      <c r="L43" s="48">
        <f t="shared" si="2"/>
        <v>79.5</v>
      </c>
      <c r="M43" s="48">
        <f t="shared" si="3"/>
        <v>4.4</v>
      </c>
      <c r="N43" s="38">
        <v>93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33" customHeight="1">
      <c r="A44" s="6" t="s">
        <v>33</v>
      </c>
      <c r="B44" s="39">
        <v>5467</v>
      </c>
      <c r="C44" s="39">
        <v>5467</v>
      </c>
      <c r="D44" s="39">
        <v>815</v>
      </c>
      <c r="E44" s="39">
        <v>815</v>
      </c>
      <c r="F44" s="49">
        <f t="shared" si="4"/>
        <v>100</v>
      </c>
      <c r="G44" s="49">
        <f t="shared" si="5"/>
        <v>100</v>
      </c>
      <c r="H44" s="39">
        <v>815</v>
      </c>
      <c r="I44" s="39">
        <v>628</v>
      </c>
      <c r="J44" s="39">
        <v>52</v>
      </c>
      <c r="K44" s="39">
        <v>135</v>
      </c>
      <c r="L44" s="49">
        <f t="shared" si="2"/>
        <v>77.1</v>
      </c>
      <c r="M44" s="49">
        <f t="shared" si="3"/>
        <v>6.4</v>
      </c>
      <c r="N44" s="39">
        <v>78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33" customHeight="1">
      <c r="A45" s="6" t="s">
        <v>34</v>
      </c>
      <c r="B45" s="39">
        <v>18282</v>
      </c>
      <c r="C45" s="39">
        <v>18282</v>
      </c>
      <c r="D45" s="39">
        <v>5367</v>
      </c>
      <c r="E45" s="39">
        <v>5319</v>
      </c>
      <c r="F45" s="49">
        <f t="shared" si="4"/>
        <v>100</v>
      </c>
      <c r="G45" s="49">
        <f t="shared" si="5"/>
        <v>99.1</v>
      </c>
      <c r="H45" s="39">
        <v>5319</v>
      </c>
      <c r="I45" s="39">
        <v>4492</v>
      </c>
      <c r="J45" s="39">
        <v>228</v>
      </c>
      <c r="K45" s="39">
        <v>599</v>
      </c>
      <c r="L45" s="49">
        <f t="shared" si="2"/>
        <v>83.7</v>
      </c>
      <c r="M45" s="49">
        <f t="shared" si="3"/>
        <v>4.2</v>
      </c>
      <c r="N45" s="39">
        <v>307</v>
      </c>
      <c r="O45" s="39">
        <v>48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33" customHeight="1">
      <c r="A46" s="6" t="s">
        <v>35</v>
      </c>
      <c r="B46" s="39">
        <v>16077</v>
      </c>
      <c r="C46" s="39">
        <v>16064</v>
      </c>
      <c r="D46" s="39">
        <v>5534</v>
      </c>
      <c r="E46" s="39">
        <v>5086</v>
      </c>
      <c r="F46" s="49">
        <f t="shared" si="4"/>
        <v>99.9</v>
      </c>
      <c r="G46" s="49">
        <f t="shared" si="5"/>
        <v>91.9</v>
      </c>
      <c r="H46" s="39">
        <v>5086</v>
      </c>
      <c r="I46" s="39">
        <v>4246</v>
      </c>
      <c r="J46" s="39">
        <v>137</v>
      </c>
      <c r="K46" s="39">
        <v>703</v>
      </c>
      <c r="L46" s="49">
        <f t="shared" si="2"/>
        <v>76.7</v>
      </c>
      <c r="M46" s="49">
        <f t="shared" si="3"/>
        <v>2.5</v>
      </c>
      <c r="N46" s="39">
        <v>387</v>
      </c>
      <c r="O46" s="39">
        <v>448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33" customHeight="1">
      <c r="A47" s="7" t="s">
        <v>36</v>
      </c>
      <c r="B47" s="40">
        <v>6995</v>
      </c>
      <c r="C47" s="40">
        <v>6995</v>
      </c>
      <c r="D47" s="40">
        <v>2250</v>
      </c>
      <c r="E47" s="40">
        <v>1467</v>
      </c>
      <c r="F47" s="50">
        <f t="shared" si="4"/>
        <v>100</v>
      </c>
      <c r="G47" s="50">
        <f t="shared" si="5"/>
        <v>65.2</v>
      </c>
      <c r="H47" s="40">
        <v>1467</v>
      </c>
      <c r="I47" s="40">
        <v>1109</v>
      </c>
      <c r="J47" s="40">
        <v>59</v>
      </c>
      <c r="K47" s="40">
        <v>299</v>
      </c>
      <c r="L47" s="50">
        <f t="shared" si="2"/>
        <v>49.3</v>
      </c>
      <c r="M47" s="50">
        <f t="shared" si="3"/>
        <v>2.6</v>
      </c>
      <c r="N47" s="40">
        <v>167</v>
      </c>
      <c r="O47" s="40">
        <v>783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33" customHeight="1">
      <c r="A48" s="6" t="s">
        <v>37</v>
      </c>
      <c r="B48" s="39">
        <v>10797</v>
      </c>
      <c r="C48" s="39">
        <v>10797</v>
      </c>
      <c r="D48" s="39">
        <v>3941</v>
      </c>
      <c r="E48" s="39">
        <v>3079</v>
      </c>
      <c r="F48" s="49">
        <f t="shared" si="4"/>
        <v>100</v>
      </c>
      <c r="G48" s="49">
        <f t="shared" si="5"/>
        <v>78.1</v>
      </c>
      <c r="H48" s="39">
        <v>3079</v>
      </c>
      <c r="I48" s="39">
        <v>2536</v>
      </c>
      <c r="J48" s="39">
        <v>102</v>
      </c>
      <c r="K48" s="39">
        <v>441</v>
      </c>
      <c r="L48" s="49">
        <f t="shared" si="2"/>
        <v>64.3</v>
      </c>
      <c r="M48" s="49">
        <f t="shared" si="3"/>
        <v>2.6</v>
      </c>
      <c r="N48" s="39">
        <v>284</v>
      </c>
      <c r="O48" s="39">
        <v>862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33" customHeight="1">
      <c r="A49" s="6" t="s">
        <v>38</v>
      </c>
      <c r="B49" s="39">
        <v>4478</v>
      </c>
      <c r="C49" s="39">
        <v>4478</v>
      </c>
      <c r="D49" s="39">
        <v>666</v>
      </c>
      <c r="E49" s="39">
        <v>594</v>
      </c>
      <c r="F49" s="49">
        <f t="shared" si="4"/>
        <v>100</v>
      </c>
      <c r="G49" s="49">
        <f t="shared" si="5"/>
        <v>89.2</v>
      </c>
      <c r="H49" s="39">
        <v>594</v>
      </c>
      <c r="I49" s="39">
        <v>447</v>
      </c>
      <c r="J49" s="39">
        <v>33</v>
      </c>
      <c r="K49" s="39">
        <v>114</v>
      </c>
      <c r="L49" s="49">
        <f t="shared" si="2"/>
        <v>67.1</v>
      </c>
      <c r="M49" s="49">
        <f t="shared" si="3"/>
        <v>5</v>
      </c>
      <c r="N49" s="39">
        <v>91</v>
      </c>
      <c r="O49" s="39">
        <v>72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33" customHeight="1">
      <c r="A50" s="6" t="s">
        <v>39</v>
      </c>
      <c r="B50" s="39">
        <v>18785</v>
      </c>
      <c r="C50" s="39">
        <v>18785</v>
      </c>
      <c r="D50" s="39">
        <v>6309</v>
      </c>
      <c r="E50" s="39">
        <v>5374</v>
      </c>
      <c r="F50" s="49">
        <f t="shared" si="4"/>
        <v>100</v>
      </c>
      <c r="G50" s="49">
        <f t="shared" si="5"/>
        <v>85.2</v>
      </c>
      <c r="H50" s="39">
        <v>5374</v>
      </c>
      <c r="I50" s="39">
        <v>4509</v>
      </c>
      <c r="J50" s="39">
        <v>0</v>
      </c>
      <c r="K50" s="39">
        <v>865</v>
      </c>
      <c r="L50" s="49">
        <f t="shared" si="2"/>
        <v>71.5</v>
      </c>
      <c r="M50" s="49">
        <f t="shared" si="3"/>
        <v>0</v>
      </c>
      <c r="N50" s="39">
        <v>865</v>
      </c>
      <c r="O50" s="39">
        <v>935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33" customHeight="1">
      <c r="A51" s="6" t="s">
        <v>40</v>
      </c>
      <c r="B51" s="39">
        <v>7693</v>
      </c>
      <c r="C51" s="39">
        <v>7693</v>
      </c>
      <c r="D51" s="39">
        <v>1905</v>
      </c>
      <c r="E51" s="39">
        <v>1905</v>
      </c>
      <c r="F51" s="49">
        <f t="shared" si="4"/>
        <v>100</v>
      </c>
      <c r="G51" s="49">
        <f t="shared" si="5"/>
        <v>100</v>
      </c>
      <c r="H51" s="39">
        <v>1905</v>
      </c>
      <c r="I51" s="39">
        <v>1644</v>
      </c>
      <c r="J51" s="39">
        <v>0</v>
      </c>
      <c r="K51" s="39">
        <v>261</v>
      </c>
      <c r="L51" s="49">
        <f t="shared" si="2"/>
        <v>86.3</v>
      </c>
      <c r="M51" s="49">
        <f t="shared" si="3"/>
        <v>0</v>
      </c>
      <c r="N51" s="39">
        <v>261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33" customHeight="1">
      <c r="A52" s="6" t="s">
        <v>41</v>
      </c>
      <c r="B52" s="39">
        <v>7615</v>
      </c>
      <c r="C52" s="39">
        <v>7615</v>
      </c>
      <c r="D52" s="39">
        <v>1379</v>
      </c>
      <c r="E52" s="39">
        <v>1379</v>
      </c>
      <c r="F52" s="49">
        <f t="shared" si="4"/>
        <v>100</v>
      </c>
      <c r="G52" s="49">
        <f t="shared" si="5"/>
        <v>100</v>
      </c>
      <c r="H52" s="39">
        <v>1379</v>
      </c>
      <c r="I52" s="39">
        <v>1126</v>
      </c>
      <c r="J52" s="39">
        <v>0</v>
      </c>
      <c r="K52" s="39">
        <v>253</v>
      </c>
      <c r="L52" s="49">
        <f t="shared" si="2"/>
        <v>81.7</v>
      </c>
      <c r="M52" s="49">
        <f t="shared" si="3"/>
        <v>0</v>
      </c>
      <c r="N52" s="39">
        <v>253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33" customHeight="1">
      <c r="A53" s="5" t="s">
        <v>42</v>
      </c>
      <c r="B53" s="38">
        <v>7454</v>
      </c>
      <c r="C53" s="38">
        <v>7454</v>
      </c>
      <c r="D53" s="38">
        <v>2721</v>
      </c>
      <c r="E53" s="38">
        <v>1890</v>
      </c>
      <c r="F53" s="48">
        <f t="shared" si="4"/>
        <v>100</v>
      </c>
      <c r="G53" s="48">
        <f t="shared" si="5"/>
        <v>69.5</v>
      </c>
      <c r="H53" s="38">
        <v>1890</v>
      </c>
      <c r="I53" s="38">
        <v>1532</v>
      </c>
      <c r="J53" s="38">
        <v>0</v>
      </c>
      <c r="K53" s="38">
        <v>358</v>
      </c>
      <c r="L53" s="48">
        <f t="shared" si="2"/>
        <v>56.3</v>
      </c>
      <c r="M53" s="48">
        <f t="shared" si="3"/>
        <v>0</v>
      </c>
      <c r="N53" s="38">
        <v>358</v>
      </c>
      <c r="O53" s="38">
        <v>831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33" customHeight="1">
      <c r="A54" s="6" t="s">
        <v>43</v>
      </c>
      <c r="B54" s="39">
        <v>6782</v>
      </c>
      <c r="C54" s="39">
        <v>6579</v>
      </c>
      <c r="D54" s="39">
        <v>2343</v>
      </c>
      <c r="E54" s="39">
        <v>1952</v>
      </c>
      <c r="F54" s="49">
        <f t="shared" si="4"/>
        <v>97</v>
      </c>
      <c r="G54" s="49">
        <f t="shared" si="5"/>
        <v>83.3</v>
      </c>
      <c r="H54" s="39">
        <v>1952</v>
      </c>
      <c r="I54" s="39">
        <v>1725</v>
      </c>
      <c r="J54" s="39">
        <v>0</v>
      </c>
      <c r="K54" s="39">
        <v>227</v>
      </c>
      <c r="L54" s="49">
        <f t="shared" si="2"/>
        <v>73.6</v>
      </c>
      <c r="M54" s="49">
        <f t="shared" si="3"/>
        <v>0</v>
      </c>
      <c r="N54" s="39">
        <v>227</v>
      </c>
      <c r="O54" s="39">
        <v>391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33" customHeight="1">
      <c r="A55" s="6" t="s">
        <v>44</v>
      </c>
      <c r="B55" s="39">
        <v>19824</v>
      </c>
      <c r="C55" s="39">
        <v>19824</v>
      </c>
      <c r="D55" s="39">
        <v>5469</v>
      </c>
      <c r="E55" s="39">
        <v>5469</v>
      </c>
      <c r="F55" s="49">
        <f t="shared" si="4"/>
        <v>100</v>
      </c>
      <c r="G55" s="49">
        <f t="shared" si="5"/>
        <v>100</v>
      </c>
      <c r="H55" s="39">
        <v>5469</v>
      </c>
      <c r="I55" s="39">
        <v>3757</v>
      </c>
      <c r="J55" s="39">
        <v>589</v>
      </c>
      <c r="K55" s="39">
        <v>1123</v>
      </c>
      <c r="L55" s="49">
        <f t="shared" si="2"/>
        <v>68.7</v>
      </c>
      <c r="M55" s="49">
        <f t="shared" si="3"/>
        <v>10.8</v>
      </c>
      <c r="N55" s="39">
        <v>397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33" customHeight="1">
      <c r="A56" s="6" t="s">
        <v>45</v>
      </c>
      <c r="B56" s="39">
        <v>12527</v>
      </c>
      <c r="C56" s="39">
        <v>12527</v>
      </c>
      <c r="D56" s="39">
        <v>4026</v>
      </c>
      <c r="E56" s="39">
        <v>3615</v>
      </c>
      <c r="F56" s="49">
        <f t="shared" si="4"/>
        <v>100</v>
      </c>
      <c r="G56" s="49">
        <f t="shared" si="5"/>
        <v>89.8</v>
      </c>
      <c r="H56" s="39">
        <v>3615</v>
      </c>
      <c r="I56" s="39">
        <v>2998</v>
      </c>
      <c r="J56" s="39">
        <v>0</v>
      </c>
      <c r="K56" s="39">
        <v>617</v>
      </c>
      <c r="L56" s="49">
        <f t="shared" si="2"/>
        <v>74.5</v>
      </c>
      <c r="M56" s="49">
        <f t="shared" si="3"/>
        <v>0</v>
      </c>
      <c r="N56" s="39">
        <v>61</v>
      </c>
      <c r="O56" s="39">
        <v>411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33" customHeight="1">
      <c r="A57" s="7" t="s">
        <v>46</v>
      </c>
      <c r="B57" s="40">
        <v>5662</v>
      </c>
      <c r="C57" s="40">
        <v>5662</v>
      </c>
      <c r="D57" s="40">
        <v>1438</v>
      </c>
      <c r="E57" s="40">
        <v>1438</v>
      </c>
      <c r="F57" s="50">
        <f t="shared" si="4"/>
        <v>100</v>
      </c>
      <c r="G57" s="50">
        <f t="shared" si="5"/>
        <v>100</v>
      </c>
      <c r="H57" s="40">
        <v>1438</v>
      </c>
      <c r="I57" s="40">
        <v>1180</v>
      </c>
      <c r="J57" s="40">
        <v>69</v>
      </c>
      <c r="K57" s="40">
        <v>189</v>
      </c>
      <c r="L57" s="50">
        <f t="shared" si="2"/>
        <v>82.1</v>
      </c>
      <c r="M57" s="50">
        <f t="shared" si="3"/>
        <v>4.8</v>
      </c>
      <c r="N57" s="40">
        <v>236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33" customHeight="1">
      <c r="A58" s="6" t="s">
        <v>47</v>
      </c>
      <c r="B58" s="39">
        <v>8396</v>
      </c>
      <c r="C58" s="39">
        <v>8396</v>
      </c>
      <c r="D58" s="39">
        <v>2688</v>
      </c>
      <c r="E58" s="39">
        <v>2382</v>
      </c>
      <c r="F58" s="49">
        <f t="shared" si="4"/>
        <v>100</v>
      </c>
      <c r="G58" s="49">
        <f t="shared" si="5"/>
        <v>88.6</v>
      </c>
      <c r="H58" s="39">
        <v>2382</v>
      </c>
      <c r="I58" s="39">
        <v>1989</v>
      </c>
      <c r="J58" s="39">
        <v>100</v>
      </c>
      <c r="K58" s="39">
        <v>293</v>
      </c>
      <c r="L58" s="49">
        <f t="shared" si="2"/>
        <v>74</v>
      </c>
      <c r="M58" s="49">
        <f t="shared" si="3"/>
        <v>3.7</v>
      </c>
      <c r="N58" s="39">
        <v>362</v>
      </c>
      <c r="O58" s="39">
        <v>306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33" customHeight="1">
      <c r="A59" s="6" t="s">
        <v>48</v>
      </c>
      <c r="B59" s="39">
        <v>16014</v>
      </c>
      <c r="C59" s="39">
        <v>16014</v>
      </c>
      <c r="D59" s="39">
        <v>5031</v>
      </c>
      <c r="E59" s="39">
        <v>5031</v>
      </c>
      <c r="F59" s="49">
        <f t="shared" si="4"/>
        <v>100</v>
      </c>
      <c r="G59" s="49">
        <f t="shared" si="5"/>
        <v>100</v>
      </c>
      <c r="H59" s="39">
        <v>5031</v>
      </c>
      <c r="I59" s="39">
        <v>4348</v>
      </c>
      <c r="J59" s="39">
        <v>175</v>
      </c>
      <c r="K59" s="39">
        <v>508</v>
      </c>
      <c r="L59" s="49">
        <f t="shared" si="2"/>
        <v>86.4</v>
      </c>
      <c r="M59" s="49">
        <f t="shared" si="3"/>
        <v>3.5</v>
      </c>
      <c r="N59" s="39">
        <v>632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33" customHeight="1">
      <c r="A60" s="6" t="s">
        <v>49</v>
      </c>
      <c r="B60" s="39">
        <v>3321</v>
      </c>
      <c r="C60" s="39">
        <v>3321</v>
      </c>
      <c r="D60" s="39">
        <v>484</v>
      </c>
      <c r="E60" s="39">
        <v>484</v>
      </c>
      <c r="F60" s="49">
        <f t="shared" si="4"/>
        <v>100</v>
      </c>
      <c r="G60" s="49">
        <f t="shared" si="5"/>
        <v>100</v>
      </c>
      <c r="H60" s="39">
        <v>484</v>
      </c>
      <c r="I60" s="39">
        <v>350</v>
      </c>
      <c r="J60" s="39">
        <v>39</v>
      </c>
      <c r="K60" s="39">
        <v>95</v>
      </c>
      <c r="L60" s="49">
        <f t="shared" si="2"/>
        <v>72.3</v>
      </c>
      <c r="M60" s="49">
        <f t="shared" si="3"/>
        <v>8.1</v>
      </c>
      <c r="N60" s="39">
        <v>132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33" customHeight="1">
      <c r="A61" s="6" t="s">
        <v>50</v>
      </c>
      <c r="B61" s="39">
        <v>11028</v>
      </c>
      <c r="C61" s="39">
        <v>11028</v>
      </c>
      <c r="D61" s="39">
        <v>3146</v>
      </c>
      <c r="E61" s="39">
        <v>3146</v>
      </c>
      <c r="F61" s="49">
        <f t="shared" si="4"/>
        <v>100</v>
      </c>
      <c r="G61" s="49">
        <f t="shared" si="5"/>
        <v>100</v>
      </c>
      <c r="H61" s="39">
        <v>3146</v>
      </c>
      <c r="I61" s="39">
        <v>2728</v>
      </c>
      <c r="J61" s="39">
        <v>104</v>
      </c>
      <c r="K61" s="39">
        <v>314</v>
      </c>
      <c r="L61" s="49">
        <f t="shared" si="2"/>
        <v>86.7</v>
      </c>
      <c r="M61" s="49">
        <f t="shared" si="3"/>
        <v>3.3</v>
      </c>
      <c r="N61" s="39">
        <v>407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33" customHeight="1">
      <c r="A62" s="6" t="s">
        <v>51</v>
      </c>
      <c r="B62" s="39">
        <v>7455</v>
      </c>
      <c r="C62" s="39">
        <v>7455</v>
      </c>
      <c r="D62" s="39">
        <v>1776</v>
      </c>
      <c r="E62" s="39">
        <v>1776</v>
      </c>
      <c r="F62" s="49">
        <f t="shared" si="4"/>
        <v>100</v>
      </c>
      <c r="G62" s="49">
        <f t="shared" si="5"/>
        <v>100</v>
      </c>
      <c r="H62" s="39">
        <v>1776</v>
      </c>
      <c r="I62" s="39">
        <v>1515</v>
      </c>
      <c r="J62" s="39">
        <v>54</v>
      </c>
      <c r="K62" s="39">
        <v>207</v>
      </c>
      <c r="L62" s="49">
        <f t="shared" si="2"/>
        <v>85.3</v>
      </c>
      <c r="M62" s="49">
        <f t="shared" si="3"/>
        <v>3</v>
      </c>
      <c r="N62" s="39">
        <v>253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33" customHeight="1">
      <c r="A63" s="5" t="s">
        <v>52</v>
      </c>
      <c r="B63" s="38">
        <v>22514</v>
      </c>
      <c r="C63" s="38">
        <v>22514</v>
      </c>
      <c r="D63" s="38">
        <v>6171</v>
      </c>
      <c r="E63" s="38">
        <v>6171</v>
      </c>
      <c r="F63" s="48">
        <f t="shared" si="4"/>
        <v>100</v>
      </c>
      <c r="G63" s="48">
        <f t="shared" si="5"/>
        <v>100</v>
      </c>
      <c r="H63" s="38">
        <v>6171</v>
      </c>
      <c r="I63" s="38">
        <v>5221</v>
      </c>
      <c r="J63" s="38">
        <v>172</v>
      </c>
      <c r="K63" s="38">
        <v>778</v>
      </c>
      <c r="L63" s="48">
        <f t="shared" si="2"/>
        <v>84.6</v>
      </c>
      <c r="M63" s="48">
        <f t="shared" si="3"/>
        <v>2.8</v>
      </c>
      <c r="N63" s="38">
        <v>949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33" customHeight="1">
      <c r="A64" s="6" t="s">
        <v>53</v>
      </c>
      <c r="B64" s="39">
        <v>1715</v>
      </c>
      <c r="C64" s="39">
        <v>1715</v>
      </c>
      <c r="D64" s="39">
        <v>626</v>
      </c>
      <c r="E64" s="39">
        <v>176</v>
      </c>
      <c r="F64" s="49">
        <f t="shared" si="4"/>
        <v>100</v>
      </c>
      <c r="G64" s="49">
        <f t="shared" si="5"/>
        <v>28.1</v>
      </c>
      <c r="H64" s="39">
        <v>176</v>
      </c>
      <c r="I64" s="39">
        <v>125</v>
      </c>
      <c r="J64" s="39">
        <v>15</v>
      </c>
      <c r="K64" s="39">
        <v>36</v>
      </c>
      <c r="L64" s="49">
        <f t="shared" si="2"/>
        <v>20</v>
      </c>
      <c r="M64" s="49">
        <f t="shared" si="3"/>
        <v>2.4</v>
      </c>
      <c r="N64" s="39">
        <v>50</v>
      </c>
      <c r="O64" s="39">
        <v>450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33" customHeight="1">
      <c r="A65" s="6" t="s">
        <v>54</v>
      </c>
      <c r="B65" s="39">
        <v>8724</v>
      </c>
      <c r="C65" s="39">
        <v>8724</v>
      </c>
      <c r="D65" s="39">
        <v>1693</v>
      </c>
      <c r="E65" s="39">
        <v>1693</v>
      </c>
      <c r="F65" s="49">
        <f t="shared" si="4"/>
        <v>100</v>
      </c>
      <c r="G65" s="49">
        <f t="shared" si="5"/>
        <v>100</v>
      </c>
      <c r="H65" s="39">
        <v>1693</v>
      </c>
      <c r="I65" s="39">
        <v>1295</v>
      </c>
      <c r="J65" s="39">
        <v>61</v>
      </c>
      <c r="K65" s="39">
        <v>337</v>
      </c>
      <c r="L65" s="49">
        <f t="shared" si="2"/>
        <v>76.5</v>
      </c>
      <c r="M65" s="49">
        <f t="shared" si="3"/>
        <v>3.6</v>
      </c>
      <c r="N65" s="39">
        <v>251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33" customHeight="1" thickBot="1">
      <c r="A66" s="6" t="s">
        <v>55</v>
      </c>
      <c r="B66" s="39">
        <v>7063</v>
      </c>
      <c r="C66" s="39">
        <v>7063</v>
      </c>
      <c r="D66" s="39">
        <v>1411</v>
      </c>
      <c r="E66" s="39">
        <v>823</v>
      </c>
      <c r="F66" s="49">
        <f t="shared" si="4"/>
        <v>100</v>
      </c>
      <c r="G66" s="49">
        <f t="shared" si="5"/>
        <v>58.3</v>
      </c>
      <c r="H66" s="39">
        <v>823</v>
      </c>
      <c r="I66" s="39">
        <v>335</v>
      </c>
      <c r="J66" s="39">
        <v>162</v>
      </c>
      <c r="K66" s="39">
        <v>326</v>
      </c>
      <c r="L66" s="49">
        <f t="shared" si="2"/>
        <v>23.7</v>
      </c>
      <c r="M66" s="49">
        <f t="shared" si="3"/>
        <v>11.5</v>
      </c>
      <c r="N66" s="39">
        <v>0</v>
      </c>
      <c r="O66" s="39">
        <v>588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33" customHeight="1" thickBot="1" thickTop="1">
      <c r="A67" s="8" t="s">
        <v>79</v>
      </c>
      <c r="B67" s="41">
        <f>SUM(B18:B66)</f>
        <v>496705</v>
      </c>
      <c r="C67" s="41">
        <f>SUM(C18:C66)</f>
        <v>496267</v>
      </c>
      <c r="D67" s="41">
        <f>SUM(D18:D66)</f>
        <v>158184</v>
      </c>
      <c r="E67" s="41">
        <f>SUM(E18:E66)</f>
        <v>139414</v>
      </c>
      <c r="F67" s="51">
        <f t="shared" si="4"/>
        <v>99.9</v>
      </c>
      <c r="G67" s="51">
        <f t="shared" si="5"/>
        <v>88.1</v>
      </c>
      <c r="H67" s="41">
        <f>SUM(H18:H66)</f>
        <v>139414</v>
      </c>
      <c r="I67" s="41">
        <f>SUM(I18:I66)</f>
        <v>116537</v>
      </c>
      <c r="J67" s="41">
        <f>SUM(J18:J66)</f>
        <v>3716</v>
      </c>
      <c r="K67" s="41">
        <f>SUM(K18:K66)</f>
        <v>19161</v>
      </c>
      <c r="L67" s="51">
        <f t="shared" si="2"/>
        <v>73.7</v>
      </c>
      <c r="M67" s="51">
        <f t="shared" si="3"/>
        <v>2.3</v>
      </c>
      <c r="N67" s="41">
        <f>SUM(N18:N66)</f>
        <v>12866</v>
      </c>
      <c r="O67" s="41">
        <f>SUM(O18:O66)</f>
        <v>18770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33" customHeight="1" thickTop="1">
      <c r="A68" s="10" t="s">
        <v>80</v>
      </c>
      <c r="B68" s="43">
        <f>SUM(B67,B17)</f>
        <v>2110952</v>
      </c>
      <c r="C68" s="43">
        <f>SUM(C67,C17)</f>
        <v>2109315</v>
      </c>
      <c r="D68" s="43">
        <f>SUM(D67,D17)</f>
        <v>846994</v>
      </c>
      <c r="E68" s="43">
        <f>SUM(E67,E17)</f>
        <v>794002</v>
      </c>
      <c r="F68" s="53">
        <f t="shared" si="4"/>
        <v>99.9</v>
      </c>
      <c r="G68" s="53">
        <f t="shared" si="5"/>
        <v>93.7</v>
      </c>
      <c r="H68" s="43">
        <f>SUM(H67,H17)</f>
        <v>794002</v>
      </c>
      <c r="I68" s="43">
        <f>SUM(I67,I17)</f>
        <v>676056</v>
      </c>
      <c r="J68" s="43">
        <f>SUM(J67,J17)</f>
        <v>45581</v>
      </c>
      <c r="K68" s="43">
        <f>SUM(K67,K17)</f>
        <v>72365</v>
      </c>
      <c r="L68" s="53">
        <f t="shared" si="2"/>
        <v>79.8</v>
      </c>
      <c r="M68" s="53">
        <f t="shared" si="3"/>
        <v>5.4</v>
      </c>
      <c r="N68" s="43">
        <f>SUM(N67,N17)</f>
        <v>39586</v>
      </c>
      <c r="O68" s="43">
        <f>SUM(O67,O17)</f>
        <v>52992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0.5" customHeight="1">
      <c r="A69" s="126"/>
      <c r="B69" s="3"/>
      <c r="C69" s="126"/>
      <c r="D69" s="126"/>
      <c r="E69" s="126"/>
      <c r="F69" s="3"/>
      <c r="G69" s="126"/>
      <c r="H69" s="126"/>
      <c r="I69" s="126"/>
      <c r="J69" s="126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4.5" customHeight="1">
      <c r="B70" s="3"/>
      <c r="F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13.5">
      <c r="B71" s="3"/>
      <c r="F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</sheetData>
  <sheetProtection/>
  <mergeCells count="6">
    <mergeCell ref="H2:K2"/>
    <mergeCell ref="B1:O1"/>
    <mergeCell ref="N2:N3"/>
    <mergeCell ref="O2:O3"/>
    <mergeCell ref="L2:L3"/>
    <mergeCell ref="M2:M3"/>
  </mergeCells>
  <printOptions/>
  <pageMargins left="0.7874015748031497" right="0.7874015748031497" top="0.7874015748031497" bottom="0.3937007874015748" header="0.5905511811023623" footer="0.31496062992125984"/>
  <pageSetup firstPageNumber="298" useFirstPageNumber="1" horizontalDpi="600" verticalDpi="600" orientation="portrait" paperSize="9" scale="35" r:id="rId1"/>
  <headerFooter alignWithMargins="0">
    <oddFooter>&amp;C&amp;28&amp;P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B4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27" customWidth="1"/>
    <col min="3" max="3" width="15.625" style="1" customWidth="1"/>
    <col min="4" max="7" width="15.625" style="127" customWidth="1"/>
    <col min="8" max="8" width="15.625" style="1" customWidth="1"/>
    <col min="9" max="16384" width="9.00390625" style="1" customWidth="1"/>
  </cols>
  <sheetData>
    <row r="1" spans="1:8" ht="36" customHeight="1">
      <c r="A1" s="90" t="s">
        <v>75</v>
      </c>
      <c r="B1" s="332" t="s">
        <v>257</v>
      </c>
      <c r="C1" s="288"/>
      <c r="D1" s="288"/>
      <c r="E1" s="288"/>
      <c r="F1" s="288"/>
      <c r="G1" s="288"/>
      <c r="H1" s="288"/>
    </row>
    <row r="2" spans="1:8" ht="27" customHeight="1">
      <c r="A2" s="91"/>
      <c r="B2" s="21" t="s">
        <v>250</v>
      </c>
      <c r="C2" s="270" t="s">
        <v>477</v>
      </c>
      <c r="D2" s="290"/>
      <c r="E2" s="290"/>
      <c r="F2" s="290"/>
      <c r="G2" s="270" t="s">
        <v>476</v>
      </c>
      <c r="H2" s="290"/>
    </row>
    <row r="3" spans="1:8" ht="27" customHeight="1">
      <c r="A3" s="125"/>
      <c r="B3" s="62" t="s">
        <v>128</v>
      </c>
      <c r="C3" s="289" t="s">
        <v>253</v>
      </c>
      <c r="D3" s="289"/>
      <c r="E3" s="289" t="s">
        <v>254</v>
      </c>
      <c r="F3" s="289"/>
      <c r="G3" s="289" t="s">
        <v>253</v>
      </c>
      <c r="H3" s="289"/>
    </row>
    <row r="4" spans="1:8" ht="27" customHeight="1">
      <c r="A4" s="93"/>
      <c r="B4" s="61" t="s">
        <v>256</v>
      </c>
      <c r="C4" s="135" t="s">
        <v>251</v>
      </c>
      <c r="D4" s="135" t="s">
        <v>406</v>
      </c>
      <c r="E4" s="135" t="s">
        <v>251</v>
      </c>
      <c r="F4" s="135" t="s">
        <v>407</v>
      </c>
      <c r="G4" s="135" t="s">
        <v>251</v>
      </c>
      <c r="H4" s="135" t="s">
        <v>408</v>
      </c>
    </row>
    <row r="5" spans="1:25" ht="31.5" customHeight="1">
      <c r="A5" s="5" t="s">
        <v>0</v>
      </c>
      <c r="B5" s="39">
        <v>60335</v>
      </c>
      <c r="C5" s="39">
        <v>0</v>
      </c>
      <c r="D5" s="39">
        <v>0</v>
      </c>
      <c r="E5" s="49">
        <v>1.1</v>
      </c>
      <c r="F5" s="49">
        <v>2651.7</v>
      </c>
      <c r="G5" s="39">
        <v>1</v>
      </c>
      <c r="H5" s="39">
        <v>2399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30033</v>
      </c>
      <c r="C6" s="39">
        <v>0</v>
      </c>
      <c r="D6" s="39">
        <v>0</v>
      </c>
      <c r="E6" s="49">
        <v>0</v>
      </c>
      <c r="F6" s="49">
        <v>0</v>
      </c>
      <c r="G6" s="39">
        <v>0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60058</v>
      </c>
      <c r="C7" s="39">
        <v>0</v>
      </c>
      <c r="D7" s="39">
        <v>0</v>
      </c>
      <c r="E7" s="49">
        <v>0</v>
      </c>
      <c r="F7" s="49">
        <v>0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79262</v>
      </c>
      <c r="C8" s="39">
        <v>2</v>
      </c>
      <c r="D8" s="39">
        <v>4483</v>
      </c>
      <c r="E8" s="49">
        <v>0</v>
      </c>
      <c r="F8" s="49">
        <v>0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13679</v>
      </c>
      <c r="C9" s="40">
        <v>0</v>
      </c>
      <c r="D9" s="40">
        <v>0</v>
      </c>
      <c r="E9" s="50">
        <v>0</v>
      </c>
      <c r="F9" s="50">
        <v>0</v>
      </c>
      <c r="G9" s="40">
        <v>0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15967</v>
      </c>
      <c r="C10" s="38">
        <v>0</v>
      </c>
      <c r="D10" s="38">
        <v>0</v>
      </c>
      <c r="E10" s="48">
        <v>0</v>
      </c>
      <c r="F10" s="48">
        <v>0</v>
      </c>
      <c r="G10" s="38">
        <v>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16540</v>
      </c>
      <c r="C11" s="39">
        <v>0</v>
      </c>
      <c r="D11" s="39">
        <v>0</v>
      </c>
      <c r="E11" s="49">
        <v>0</v>
      </c>
      <c r="F11" s="49">
        <v>0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9246</v>
      </c>
      <c r="C12" s="39">
        <v>0</v>
      </c>
      <c r="D12" s="39">
        <v>0</v>
      </c>
      <c r="E12" s="49">
        <v>0</v>
      </c>
      <c r="F12" s="49">
        <v>0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15520</v>
      </c>
      <c r="C13" s="39">
        <v>0</v>
      </c>
      <c r="D13" s="39">
        <v>0</v>
      </c>
      <c r="E13" s="49">
        <v>0</v>
      </c>
      <c r="F13" s="49">
        <v>0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11618</v>
      </c>
      <c r="C14" s="40">
        <v>0</v>
      </c>
      <c r="D14" s="40">
        <v>0</v>
      </c>
      <c r="E14" s="50">
        <v>0</v>
      </c>
      <c r="F14" s="50">
        <v>0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17753</v>
      </c>
      <c r="C15" s="39">
        <v>1</v>
      </c>
      <c r="D15" s="39">
        <v>3089</v>
      </c>
      <c r="E15" s="49">
        <v>0</v>
      </c>
      <c r="F15" s="49">
        <v>0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17617</v>
      </c>
      <c r="C16" s="39">
        <v>0</v>
      </c>
      <c r="D16" s="39">
        <v>0</v>
      </c>
      <c r="E16" s="49">
        <v>0.5</v>
      </c>
      <c r="F16" s="49">
        <v>1067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0" ref="B17:H17">SUM(B5:B16)</f>
        <v>347628</v>
      </c>
      <c r="C17" s="41">
        <f t="shared" si="0"/>
        <v>3</v>
      </c>
      <c r="D17" s="41">
        <f t="shared" si="0"/>
        <v>7572</v>
      </c>
      <c r="E17" s="51">
        <f t="shared" si="0"/>
        <v>1.6</v>
      </c>
      <c r="F17" s="51">
        <f t="shared" si="0"/>
        <v>3718.7</v>
      </c>
      <c r="G17" s="41">
        <f t="shared" si="0"/>
        <v>1</v>
      </c>
      <c r="H17" s="41">
        <f t="shared" si="0"/>
        <v>2399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3713</v>
      </c>
      <c r="C18" s="39">
        <v>0</v>
      </c>
      <c r="D18" s="39">
        <v>0</v>
      </c>
      <c r="E18" s="49">
        <v>0.1</v>
      </c>
      <c r="F18" s="49">
        <v>207.1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2866</v>
      </c>
      <c r="C19" s="39">
        <v>0</v>
      </c>
      <c r="D19" s="39">
        <v>0</v>
      </c>
      <c r="E19" s="49">
        <v>0.1</v>
      </c>
      <c r="F19" s="49">
        <v>184.6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4984</v>
      </c>
      <c r="C20" s="39">
        <v>0</v>
      </c>
      <c r="D20" s="39">
        <v>0</v>
      </c>
      <c r="E20" s="49">
        <v>0.1</v>
      </c>
      <c r="F20" s="49">
        <v>243.1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1879</v>
      </c>
      <c r="C21" s="39">
        <v>0</v>
      </c>
      <c r="D21" s="39">
        <v>0</v>
      </c>
      <c r="E21" s="49">
        <v>0.1</v>
      </c>
      <c r="F21" s="49">
        <v>148.5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1917</v>
      </c>
      <c r="C22" s="42">
        <v>0</v>
      </c>
      <c r="D22" s="42">
        <v>0</v>
      </c>
      <c r="E22" s="52">
        <v>0</v>
      </c>
      <c r="F22" s="52">
        <v>0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4614</v>
      </c>
      <c r="C23" s="39">
        <v>0</v>
      </c>
      <c r="D23" s="39">
        <v>0</v>
      </c>
      <c r="E23" s="49">
        <v>0</v>
      </c>
      <c r="F23" s="49">
        <v>0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2167</v>
      </c>
      <c r="C24" s="39">
        <v>0</v>
      </c>
      <c r="D24" s="39">
        <v>0</v>
      </c>
      <c r="E24" s="49">
        <v>0</v>
      </c>
      <c r="F24" s="49">
        <v>0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2488</v>
      </c>
      <c r="C25" s="39">
        <v>0</v>
      </c>
      <c r="D25" s="39">
        <v>0</v>
      </c>
      <c r="E25" s="49">
        <v>0</v>
      </c>
      <c r="F25" s="49">
        <v>0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1764</v>
      </c>
      <c r="C26" s="39">
        <v>0</v>
      </c>
      <c r="D26" s="39">
        <v>0</v>
      </c>
      <c r="E26" s="49">
        <v>0</v>
      </c>
      <c r="F26" s="49">
        <v>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2472</v>
      </c>
      <c r="C27" s="40">
        <v>0</v>
      </c>
      <c r="D27" s="40">
        <v>0</v>
      </c>
      <c r="E27" s="50">
        <v>0</v>
      </c>
      <c r="F27" s="50">
        <v>0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203</v>
      </c>
      <c r="C28" s="39">
        <v>0</v>
      </c>
      <c r="D28" s="39">
        <v>0</v>
      </c>
      <c r="E28" s="49">
        <v>0</v>
      </c>
      <c r="F28" s="4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2135</v>
      </c>
      <c r="C29" s="39">
        <v>0</v>
      </c>
      <c r="D29" s="39">
        <v>0</v>
      </c>
      <c r="E29" s="49">
        <v>0</v>
      </c>
      <c r="F29" s="49">
        <v>0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6521</v>
      </c>
      <c r="C30" s="39">
        <v>0</v>
      </c>
      <c r="D30" s="39">
        <v>0</v>
      </c>
      <c r="E30" s="49">
        <v>0</v>
      </c>
      <c r="F30" s="49">
        <v>0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932</v>
      </c>
      <c r="C31" s="39">
        <v>0</v>
      </c>
      <c r="D31" s="39">
        <v>0</v>
      </c>
      <c r="E31" s="49">
        <v>0</v>
      </c>
      <c r="F31" s="49">
        <v>0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3350</v>
      </c>
      <c r="C32" s="42">
        <v>0</v>
      </c>
      <c r="D32" s="42">
        <v>0</v>
      </c>
      <c r="E32" s="52">
        <v>0</v>
      </c>
      <c r="F32" s="52">
        <v>0</v>
      </c>
      <c r="G32" s="42">
        <v>0</v>
      </c>
      <c r="H32" s="4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1196</v>
      </c>
      <c r="C33" s="39">
        <v>0</v>
      </c>
      <c r="D33" s="39">
        <v>0</v>
      </c>
      <c r="E33" s="49">
        <v>0</v>
      </c>
      <c r="F33" s="4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5036</v>
      </c>
      <c r="C34" s="39">
        <v>0</v>
      </c>
      <c r="D34" s="39">
        <v>0</v>
      </c>
      <c r="E34" s="49">
        <v>0</v>
      </c>
      <c r="F34" s="49">
        <v>0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5221</v>
      </c>
      <c r="C35" s="39">
        <v>0</v>
      </c>
      <c r="D35" s="39">
        <v>0</v>
      </c>
      <c r="E35" s="49">
        <v>0</v>
      </c>
      <c r="F35" s="49">
        <v>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1022</v>
      </c>
      <c r="C36" s="39">
        <v>0</v>
      </c>
      <c r="D36" s="39">
        <v>0</v>
      </c>
      <c r="E36" s="49">
        <v>0</v>
      </c>
      <c r="F36" s="4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1594</v>
      </c>
      <c r="C37" s="40">
        <v>0</v>
      </c>
      <c r="D37" s="40">
        <v>0</v>
      </c>
      <c r="E37" s="50">
        <v>0</v>
      </c>
      <c r="F37" s="50">
        <v>0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1001</v>
      </c>
      <c r="C38" s="39">
        <v>0</v>
      </c>
      <c r="D38" s="39">
        <v>0</v>
      </c>
      <c r="E38" s="49">
        <v>0</v>
      </c>
      <c r="F38" s="49">
        <v>0</v>
      </c>
      <c r="G38" s="39">
        <v>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1502</v>
      </c>
      <c r="C39" s="39">
        <v>0</v>
      </c>
      <c r="D39" s="39">
        <v>0</v>
      </c>
      <c r="E39" s="49">
        <v>0</v>
      </c>
      <c r="F39" s="49">
        <v>0</v>
      </c>
      <c r="G39" s="39">
        <v>0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889</v>
      </c>
      <c r="C40" s="39">
        <v>0</v>
      </c>
      <c r="D40" s="39">
        <v>0</v>
      </c>
      <c r="E40" s="49">
        <v>0</v>
      </c>
      <c r="F40" s="49">
        <v>0</v>
      </c>
      <c r="G40" s="39">
        <v>0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7468</v>
      </c>
      <c r="C41" s="39">
        <v>0</v>
      </c>
      <c r="D41" s="39">
        <v>0</v>
      </c>
      <c r="E41" s="49">
        <v>0</v>
      </c>
      <c r="F41" s="49">
        <v>0</v>
      </c>
      <c r="G41" s="39">
        <v>0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3065</v>
      </c>
      <c r="C42" s="39">
        <v>0</v>
      </c>
      <c r="D42" s="39">
        <v>0</v>
      </c>
      <c r="E42" s="49">
        <v>0</v>
      </c>
      <c r="F42" s="49">
        <v>0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1518</v>
      </c>
      <c r="C43" s="38">
        <v>0</v>
      </c>
      <c r="D43" s="38">
        <v>0</v>
      </c>
      <c r="E43" s="48">
        <v>0</v>
      </c>
      <c r="F43" s="48">
        <v>0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1122</v>
      </c>
      <c r="C44" s="39">
        <v>0</v>
      </c>
      <c r="D44" s="39">
        <v>0</v>
      </c>
      <c r="E44" s="49">
        <v>0</v>
      </c>
      <c r="F44" s="49">
        <v>0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3946</v>
      </c>
      <c r="C45" s="39">
        <v>0</v>
      </c>
      <c r="D45" s="39">
        <v>0</v>
      </c>
      <c r="E45" s="49">
        <v>0</v>
      </c>
      <c r="F45" s="49">
        <v>0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3772</v>
      </c>
      <c r="C46" s="39">
        <v>0</v>
      </c>
      <c r="D46" s="39">
        <v>0</v>
      </c>
      <c r="E46" s="49">
        <v>0</v>
      </c>
      <c r="F46" s="49">
        <v>0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2111</v>
      </c>
      <c r="C47" s="40">
        <v>0</v>
      </c>
      <c r="D47" s="40">
        <v>0</v>
      </c>
      <c r="E47" s="50">
        <v>0</v>
      </c>
      <c r="F47" s="50">
        <v>0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3062</v>
      </c>
      <c r="C48" s="39">
        <v>1</v>
      </c>
      <c r="D48" s="39">
        <v>1656</v>
      </c>
      <c r="E48" s="49">
        <v>0</v>
      </c>
      <c r="F48" s="49">
        <v>0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1302</v>
      </c>
      <c r="C49" s="39">
        <v>0</v>
      </c>
      <c r="D49" s="39">
        <v>0</v>
      </c>
      <c r="E49" s="49">
        <v>0</v>
      </c>
      <c r="F49" s="49">
        <v>0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4814</v>
      </c>
      <c r="C50" s="39">
        <v>1</v>
      </c>
      <c r="D50" s="39">
        <v>2070</v>
      </c>
      <c r="E50" s="49">
        <v>0</v>
      </c>
      <c r="F50" s="49">
        <v>0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1648</v>
      </c>
      <c r="C51" s="39">
        <v>0</v>
      </c>
      <c r="D51" s="39">
        <v>0</v>
      </c>
      <c r="E51" s="49">
        <v>0</v>
      </c>
      <c r="F51" s="49">
        <v>0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1760</v>
      </c>
      <c r="C52" s="39">
        <v>0</v>
      </c>
      <c r="D52" s="39">
        <v>0</v>
      </c>
      <c r="E52" s="49">
        <v>0</v>
      </c>
      <c r="F52" s="49">
        <v>0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1757</v>
      </c>
      <c r="C53" s="38">
        <v>0</v>
      </c>
      <c r="D53" s="38">
        <v>0</v>
      </c>
      <c r="E53" s="48">
        <v>0</v>
      </c>
      <c r="F53" s="48">
        <v>0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1978</v>
      </c>
      <c r="C54" s="39">
        <v>0</v>
      </c>
      <c r="D54" s="39">
        <v>0</v>
      </c>
      <c r="E54" s="49">
        <v>0</v>
      </c>
      <c r="F54" s="49">
        <v>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4652</v>
      </c>
      <c r="C55" s="39">
        <v>1</v>
      </c>
      <c r="D55" s="39">
        <v>1605</v>
      </c>
      <c r="E55" s="49">
        <v>0</v>
      </c>
      <c r="F55" s="49">
        <v>0</v>
      </c>
      <c r="G55" s="39">
        <v>0</v>
      </c>
      <c r="H55" s="39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3239</v>
      </c>
      <c r="C56" s="39">
        <v>0</v>
      </c>
      <c r="D56" s="39">
        <v>0</v>
      </c>
      <c r="E56" s="49">
        <v>0</v>
      </c>
      <c r="F56" s="49">
        <v>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1212</v>
      </c>
      <c r="C57" s="40">
        <v>0</v>
      </c>
      <c r="D57" s="40">
        <v>0</v>
      </c>
      <c r="E57" s="50">
        <v>0</v>
      </c>
      <c r="F57" s="50">
        <v>0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2038</v>
      </c>
      <c r="C58" s="39">
        <v>0</v>
      </c>
      <c r="D58" s="39">
        <v>0</v>
      </c>
      <c r="E58" s="49">
        <v>0</v>
      </c>
      <c r="F58" s="49">
        <v>0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3189</v>
      </c>
      <c r="C59" s="39">
        <v>1</v>
      </c>
      <c r="D59" s="39">
        <v>2438</v>
      </c>
      <c r="E59" s="49">
        <v>0</v>
      </c>
      <c r="F59" s="49">
        <v>0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1087</v>
      </c>
      <c r="C60" s="39">
        <v>0</v>
      </c>
      <c r="D60" s="39">
        <v>0</v>
      </c>
      <c r="E60" s="49">
        <v>0</v>
      </c>
      <c r="F60" s="49">
        <v>0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2038</v>
      </c>
      <c r="C61" s="39">
        <v>0</v>
      </c>
      <c r="D61" s="39">
        <v>0</v>
      </c>
      <c r="E61" s="49">
        <v>0</v>
      </c>
      <c r="F61" s="49">
        <v>0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1831</v>
      </c>
      <c r="C62" s="39">
        <v>0</v>
      </c>
      <c r="D62" s="39">
        <v>0</v>
      </c>
      <c r="E62" s="49">
        <v>0</v>
      </c>
      <c r="F62" s="49">
        <v>0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5402</v>
      </c>
      <c r="C63" s="38">
        <v>0</v>
      </c>
      <c r="D63" s="38">
        <v>0</v>
      </c>
      <c r="E63" s="48">
        <v>0</v>
      </c>
      <c r="F63" s="48">
        <v>0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522</v>
      </c>
      <c r="C64" s="39">
        <v>0</v>
      </c>
      <c r="D64" s="39">
        <v>0</v>
      </c>
      <c r="E64" s="49">
        <v>0</v>
      </c>
      <c r="F64" s="49">
        <v>0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2214</v>
      </c>
      <c r="C65" s="39">
        <v>0</v>
      </c>
      <c r="D65" s="39">
        <v>0</v>
      </c>
      <c r="E65" s="49">
        <v>0</v>
      </c>
      <c r="F65" s="49">
        <v>0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1927</v>
      </c>
      <c r="C66" s="39">
        <v>0</v>
      </c>
      <c r="D66" s="39">
        <v>0</v>
      </c>
      <c r="E66" s="49">
        <v>0</v>
      </c>
      <c r="F66" s="49">
        <v>0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" ref="B67:H67">SUM(B18:B66)</f>
        <v>128140</v>
      </c>
      <c r="C67" s="41">
        <f t="shared" si="1"/>
        <v>4</v>
      </c>
      <c r="D67" s="41">
        <f t="shared" si="1"/>
        <v>7769</v>
      </c>
      <c r="E67" s="51">
        <f t="shared" si="1"/>
        <v>0.4</v>
      </c>
      <c r="F67" s="51">
        <f t="shared" si="1"/>
        <v>783.3</v>
      </c>
      <c r="G67" s="41">
        <f t="shared" si="1"/>
        <v>0</v>
      </c>
      <c r="H67" s="41">
        <f t="shared" si="1"/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2" ref="B68:H68">SUM(B67,B17)</f>
        <v>475768</v>
      </c>
      <c r="C68" s="43">
        <f t="shared" si="2"/>
        <v>7</v>
      </c>
      <c r="D68" s="43">
        <f t="shared" si="2"/>
        <v>15341</v>
      </c>
      <c r="E68" s="53">
        <f t="shared" si="2"/>
        <v>2</v>
      </c>
      <c r="F68" s="53">
        <f t="shared" si="2"/>
        <v>4502</v>
      </c>
      <c r="G68" s="43">
        <f t="shared" si="2"/>
        <v>1</v>
      </c>
      <c r="H68" s="43">
        <f t="shared" si="2"/>
        <v>2399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6">
    <mergeCell ref="B1:H1"/>
    <mergeCell ref="C2:F2"/>
    <mergeCell ref="G2:H2"/>
    <mergeCell ref="C3:D3"/>
    <mergeCell ref="E3:F3"/>
    <mergeCell ref="G3:H3"/>
  </mergeCells>
  <printOptions/>
  <pageMargins left="0.7874015748031497" right="0.7874015748031497" top="0.7874015748031497" bottom="0.3937007874015748" header="0.5905511811023623" footer="0.31496062992125984"/>
  <pageSetup firstPageNumber="299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" customWidth="1"/>
    <col min="3" max="8" width="15.625" style="127" customWidth="1"/>
    <col min="9" max="9" width="15.625" style="1" customWidth="1"/>
    <col min="10" max="10" width="15.625" style="127" customWidth="1"/>
    <col min="11" max="16384" width="9.00390625" style="1" customWidth="1"/>
  </cols>
  <sheetData>
    <row r="1" spans="1:10" ht="36" customHeight="1">
      <c r="A1" s="90" t="s">
        <v>75</v>
      </c>
      <c r="B1" s="332" t="s">
        <v>257</v>
      </c>
      <c r="C1" s="288"/>
      <c r="D1" s="288"/>
      <c r="E1" s="288"/>
      <c r="F1" s="288"/>
      <c r="G1" s="288"/>
      <c r="H1" s="288"/>
      <c r="I1" s="288"/>
      <c r="J1" s="287"/>
    </row>
    <row r="2" spans="1:10" ht="27" customHeight="1">
      <c r="A2" s="91"/>
      <c r="B2" s="289" t="s">
        <v>255</v>
      </c>
      <c r="C2" s="289"/>
      <c r="D2" s="289"/>
      <c r="E2" s="289"/>
      <c r="F2" s="270" t="s">
        <v>258</v>
      </c>
      <c r="G2" s="290"/>
      <c r="H2" s="290"/>
      <c r="I2" s="290"/>
      <c r="J2" s="132" t="s">
        <v>414</v>
      </c>
    </row>
    <row r="3" spans="1:10" ht="27" customHeight="1">
      <c r="A3" s="125"/>
      <c r="B3" s="289" t="s">
        <v>254</v>
      </c>
      <c r="C3" s="289"/>
      <c r="D3" s="289"/>
      <c r="E3" s="289"/>
      <c r="F3" s="289" t="s">
        <v>253</v>
      </c>
      <c r="G3" s="289"/>
      <c r="H3" s="289" t="s">
        <v>254</v>
      </c>
      <c r="I3" s="289"/>
      <c r="J3" s="188" t="s">
        <v>261</v>
      </c>
    </row>
    <row r="4" spans="1:10" ht="27" customHeight="1">
      <c r="A4" s="93"/>
      <c r="B4" s="135" t="s">
        <v>251</v>
      </c>
      <c r="C4" s="135" t="s">
        <v>413</v>
      </c>
      <c r="D4" s="135" t="s">
        <v>259</v>
      </c>
      <c r="E4" s="135" t="s">
        <v>260</v>
      </c>
      <c r="F4" s="135" t="s">
        <v>251</v>
      </c>
      <c r="G4" s="135" t="s">
        <v>409</v>
      </c>
      <c r="H4" s="135" t="s">
        <v>251</v>
      </c>
      <c r="I4" s="135" t="s">
        <v>409</v>
      </c>
      <c r="J4" s="198" t="s">
        <v>418</v>
      </c>
    </row>
    <row r="5" spans="1:26" ht="31.5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49" t="e">
        <f>IF('老人福祉１'!C5+'老人福祉１'!E5+'老人福祉１'!G5+'老人福祉２'!B5+'老人福祉２'!F5+'老人福祉２'!H5=0,"　",ROUND(('老人福祉１'!D5+'老人福祉１'!F5+'老人福祉１'!H5+'老人福祉２'!C5+'老人福祉２'!G5+'老人福祉２'!I5)/(老人福祉１!#REF!+老人福祉１!#REF!+老人福祉１!#REF!+'老人福祉２'!D5+老人福祉２!#REF!+老人福祉２!#REF!),1))</f>
        <v>#REF!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9" t="str">
        <f>IF('老人福祉１'!C6+'老人福祉１'!E6+'老人福祉１'!G6+'老人福祉２'!B6+'老人福祉２'!F6+'老人福祉２'!H6=0,"　",ROUND(('老人福祉１'!D6+'老人福祉１'!F6+'老人福祉１'!H6+'老人福祉２'!C6+'老人福祉２'!G6+'老人福祉２'!I6)/(老人福祉１!#REF!+老人福祉１!#REF!+老人福祉１!#REF!+'老人福祉２'!D6+老人福祉２!#REF!+老人福祉２!#REF!),1))</f>
        <v>　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9" t="str">
        <f>IF('老人福祉１'!C7+'老人福祉１'!E7+'老人福祉１'!G7+'老人福祉２'!B7+'老人福祉２'!F7+'老人福祉２'!H7=0,"　",ROUND(('老人福祉１'!D7+'老人福祉１'!F7+'老人福祉１'!H7+'老人福祉２'!C7+'老人福祉２'!G7+'老人福祉２'!I7)/(老人福祉１!#REF!+老人福祉１!#REF!+老人福祉１!#REF!+'老人福祉２'!D7+老人福祉２!#REF!+老人福祉２!#REF!),1))</f>
        <v>　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9" t="e">
        <f>IF('老人福祉１'!C8+'老人福祉１'!E8+'老人福祉１'!G8+'老人福祉２'!B8+'老人福祉２'!F8+'老人福祉２'!H8=0,"　",ROUND(('老人福祉１'!D8+'老人福祉１'!F8+'老人福祉１'!H8+'老人福祉２'!C8+'老人福祉２'!G8+'老人福祉２'!I8)/(老人福祉１!#REF!+老人福祉１!#REF!+老人福祉１!#REF!+'老人福祉２'!D8+老人福祉２!#REF!+老人福祉２!#REF!),1))</f>
        <v>#REF!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50" t="str">
        <f>IF('老人福祉１'!C9+'老人福祉１'!E9+'老人福祉１'!G9+'老人福祉２'!B9+'老人福祉２'!F9+'老人福祉２'!H9=0,"　",ROUND(('老人福祉１'!D9+'老人福祉１'!F9+'老人福祉１'!H9+'老人福祉２'!C9+'老人福祉２'!G9+'老人福祉２'!I9)/(老人福祉１!#REF!+老人福祉１!#REF!+老人福祉１!#REF!+'老人福祉２'!D9+老人福祉２!#REF!+老人福祉２!#REF!),1))</f>
        <v>　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48" t="str">
        <f>IF('老人福祉１'!C10+'老人福祉１'!E10+'老人福祉１'!G10+'老人福祉２'!B10+'老人福祉２'!F10+'老人福祉２'!H10=0,"　",ROUND(('老人福祉１'!D10+'老人福祉１'!F10+'老人福祉１'!H10+'老人福祉２'!C10+'老人福祉２'!G10+'老人福祉２'!I10)/(老人福祉１!#REF!+老人福祉１!#REF!+老人福祉１!#REF!+'老人福祉２'!D10+老人福祉２!#REF!+老人福祉２!#REF!),1))</f>
        <v>　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9" t="str">
        <f>IF('老人福祉１'!C11+'老人福祉１'!E11+'老人福祉１'!G11+'老人福祉２'!B11+'老人福祉２'!F11+'老人福祉２'!H11=0,"　",ROUND(('老人福祉１'!D11+'老人福祉１'!F11+'老人福祉１'!H11+'老人福祉２'!C11+'老人福祉２'!G11+'老人福祉２'!I11)/(老人福祉１!#REF!+老人福祉１!#REF!+老人福祉１!#REF!+'老人福祉２'!D11+老人福祉２!#REF!+老人福祉２!#REF!),1))</f>
        <v>　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9" t="str">
        <f>IF('老人福祉１'!C12+'老人福祉１'!E12+'老人福祉１'!G12+'老人福祉２'!B12+'老人福祉２'!F12+'老人福祉２'!H12=0,"　",ROUND(('老人福祉１'!D12+'老人福祉１'!F12+'老人福祉１'!H12+'老人福祉２'!C12+'老人福祉２'!G12+'老人福祉２'!I12)/(老人福祉１!#REF!+老人福祉１!#REF!+老人福祉１!#REF!+'老人福祉２'!D12+老人福祉２!#REF!+老人福祉２!#REF!),1))</f>
        <v>　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9" t="str">
        <f>IF('老人福祉１'!C13+'老人福祉１'!E13+'老人福祉１'!G13+'老人福祉２'!B13+'老人福祉２'!F13+'老人福祉２'!H13=0,"　",ROUND(('老人福祉１'!D13+'老人福祉１'!F13+'老人福祉１'!H13+'老人福祉２'!C13+'老人福祉２'!G13+'老人福祉２'!I13)/(老人福祉１!#REF!+老人福祉１!#REF!+老人福祉１!#REF!+'老人福祉２'!D13+老人福祉２!#REF!+老人福祉２!#REF!),1))</f>
        <v>　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0" t="str">
        <f>IF('老人福祉１'!C14+'老人福祉１'!E14+'老人福祉１'!G14+'老人福祉２'!B14+'老人福祉２'!F14+'老人福祉２'!H14=0,"　",ROUND(('老人福祉１'!D14+'老人福祉１'!F14+'老人福祉１'!H14+'老人福祉２'!C14+'老人福祉２'!G14+'老人福祉２'!I14)/(老人福祉１!#REF!+老人福祉１!#REF!+老人福祉１!#REF!+'老人福祉２'!D14+老人福祉２!#REF!+老人福祉２!#REF!),1))</f>
        <v>　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9" t="e">
        <f>IF('老人福祉１'!C15+'老人福祉１'!E15+'老人福祉１'!G15+'老人福祉２'!B15+'老人福祉２'!F15+'老人福祉２'!H15=0,"　",ROUND(('老人福祉１'!D15+'老人福祉１'!F15+'老人福祉１'!H15+'老人福祉２'!C15+'老人福祉２'!G15+'老人福祉２'!I15)/(老人福祉１!#REF!+老人福祉１!#REF!+老人福祉１!#REF!+'老人福祉２'!D15+老人福祉２!#REF!+老人福祉２!#REF!),1))</f>
        <v>#REF!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9" t="e">
        <f>IF('老人福祉１'!C16+'老人福祉１'!E16+'老人福祉１'!G16+'老人福祉２'!B16+'老人福祉２'!F16+'老人福祉２'!H16=0,"　",ROUND(('老人福祉１'!D16+'老人福祉１'!F16+'老人福祉１'!H16+'老人福祉２'!C16+'老人福祉２'!G16+'老人福祉２'!I16)/(老人福祉１!#REF!+老人福祉１!#REF!+老人福祉１!#REF!+'老人福祉２'!D16+老人福祉２!#REF!+老人福祉２!#REF!),1))</f>
        <v>#REF!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5" customHeight="1" thickBot="1" thickTop="1">
      <c r="A17" s="8" t="s">
        <v>78</v>
      </c>
      <c r="B17" s="41">
        <f aca="true" t="shared" si="0" ref="B17:G17">SUM(B5:B16)</f>
        <v>0</v>
      </c>
      <c r="C17" s="41">
        <f t="shared" si="0"/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>SUM(H5:H16)</f>
        <v>0</v>
      </c>
      <c r="I17" s="41">
        <f>SUM(I5:I16)</f>
        <v>0</v>
      </c>
      <c r="J17" s="51" t="e">
        <f>IF('老人福祉１'!C17+'老人福祉１'!E17+'老人福祉１'!G17+'老人福祉２'!B17+'老人福祉２'!F17+'老人福祉２'!H17=0,"　",ROUND(('老人福祉１'!D17+'老人福祉１'!F17+'老人福祉１'!H17+'老人福祉２'!C17+'老人福祉２'!G17+'老人福祉２'!I17)/(老人福祉１!#REF!+老人福祉１!#REF!+老人福祉１!#REF!+'老人福祉２'!D17+老人福祉２!#REF!+老人福祉２!#REF!),1))</f>
        <v>#REF!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9" t="e">
        <f>IF('老人福祉１'!C18+'老人福祉１'!E18+'老人福祉１'!G18+'老人福祉２'!B18+'老人福祉２'!F18+'老人福祉２'!H18=0,"　",ROUND(('老人福祉１'!D18+'老人福祉１'!F18+'老人福祉１'!H18+'老人福祉２'!C18+'老人福祉２'!G18+'老人福祉２'!I18)/(老人福祉１!#REF!+老人福祉１!#REF!+老人福祉１!#REF!+'老人福祉２'!D18+老人福祉２!#REF!+老人福祉２!#REF!),1))</f>
        <v>#REF!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9" t="e">
        <f>IF('老人福祉１'!C19+'老人福祉１'!E19+'老人福祉１'!G19+'老人福祉２'!B19+'老人福祉２'!F19+'老人福祉２'!H19=0,"　",ROUND(('老人福祉１'!D19+'老人福祉１'!F19+'老人福祉１'!H19+'老人福祉２'!C19+'老人福祉２'!G19+'老人福祉２'!I19)/(老人福祉１!#REF!+老人福祉１!#REF!+老人福祉１!#REF!+'老人福祉２'!D19+老人福祉２!#REF!+老人福祉２!#REF!),1))</f>
        <v>#REF!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9" t="e">
        <f>IF('老人福祉１'!C20+'老人福祉１'!E20+'老人福祉１'!G20+'老人福祉２'!B20+'老人福祉２'!F20+'老人福祉２'!H20=0,"　",ROUND(('老人福祉１'!D20+'老人福祉１'!F20+'老人福祉１'!H20+'老人福祉２'!C20+'老人福祉２'!G20+'老人福祉２'!I20)/(老人福祉１!#REF!+老人福祉１!#REF!+老人福祉１!#REF!+'老人福祉２'!D20+老人福祉２!#REF!+老人福祉２!#REF!),1))</f>
        <v>#REF!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9" t="e">
        <f>IF('老人福祉１'!C21+'老人福祉１'!E21+'老人福祉１'!G21+'老人福祉２'!B21+'老人福祉２'!F21+'老人福祉２'!H21=0,"　",ROUND(('老人福祉１'!D21+'老人福祉１'!F21+'老人福祉１'!H21+'老人福祉２'!C21+'老人福祉２'!G21+'老人福祉２'!I21)/(老人福祉１!#REF!+老人福祉１!#REF!+老人福祉１!#REF!+'老人福祉２'!D21+老人福祉２!#REF!+老人福祉２!#REF!),1))</f>
        <v>#REF!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52" t="str">
        <f>IF('老人福祉１'!C22+'老人福祉１'!E22+'老人福祉１'!G22+'老人福祉２'!B22+'老人福祉２'!F22+'老人福祉２'!H22=0,"　",ROUND(('老人福祉１'!D22+'老人福祉１'!F22+'老人福祉１'!H22+'老人福祉２'!C22+'老人福祉２'!G22+'老人福祉２'!I22)/(老人福祉１!#REF!+老人福祉１!#REF!+老人福祉１!#REF!+'老人福祉２'!D22+老人福祉２!#REF!+老人福祉２!#REF!),1))</f>
        <v>　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9" t="str">
        <f>IF('老人福祉１'!C23+'老人福祉１'!E23+'老人福祉１'!G23+'老人福祉２'!B23+'老人福祉２'!F23+'老人福祉２'!H23=0,"　",ROUND(('老人福祉１'!D23+'老人福祉１'!F23+'老人福祉１'!H23+'老人福祉２'!C23+'老人福祉２'!G23+'老人福祉２'!I23)/(老人福祉１!#REF!+老人福祉１!#REF!+老人福祉１!#REF!+'老人福祉２'!D23+老人福祉２!#REF!+老人福祉２!#REF!),1))</f>
        <v>　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9" t="str">
        <f>IF('老人福祉１'!C24+'老人福祉１'!E24+'老人福祉１'!G24+'老人福祉２'!B24+'老人福祉２'!F24+'老人福祉２'!H24=0,"　",ROUND(('老人福祉１'!D24+'老人福祉１'!F24+'老人福祉１'!H24+'老人福祉２'!C24+'老人福祉２'!G24+'老人福祉２'!I24)/(老人福祉１!#REF!+老人福祉１!#REF!+老人福祉１!#REF!+'老人福祉２'!D24+老人福祉２!#REF!+老人福祉２!#REF!),1))</f>
        <v>　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9" t="str">
        <f>IF('老人福祉１'!C25+'老人福祉１'!E25+'老人福祉１'!G25+'老人福祉２'!B25+'老人福祉２'!F25+'老人福祉２'!H25=0,"　",ROUND(('老人福祉１'!D25+'老人福祉１'!F25+'老人福祉１'!H25+'老人福祉２'!C25+'老人福祉２'!G25+'老人福祉２'!I25)/(老人福祉１!#REF!+老人福祉１!#REF!+老人福祉１!#REF!+'老人福祉２'!D25+老人福祉２!#REF!+老人福祉２!#REF!),1))</f>
        <v>　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49" t="str">
        <f>IF('老人福祉１'!C26+'老人福祉１'!E26+'老人福祉１'!G26+'老人福祉２'!B26+'老人福祉２'!F26+'老人福祉２'!H26=0,"　",ROUND(('老人福祉１'!D26+'老人福祉１'!F26+'老人福祉１'!H26+'老人福祉２'!C26+'老人福祉２'!G26+'老人福祉２'!I26)/(老人福祉１!#REF!+老人福祉１!#REF!+老人福祉１!#REF!+'老人福祉２'!D26+老人福祉２!#REF!+老人福祉２!#REF!),1))</f>
        <v>　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0" t="str">
        <f>IF('老人福祉１'!C27+'老人福祉１'!E27+'老人福祉１'!G27+'老人福祉２'!B27+'老人福祉２'!F27+'老人福祉２'!H27=0,"　",ROUND(('老人福祉１'!D27+'老人福祉１'!F27+'老人福祉１'!H27+'老人福祉２'!C27+'老人福祉２'!G27+'老人福祉２'!I27)/(老人福祉１!#REF!+老人福祉１!#REF!+老人福祉１!#REF!+'老人福祉２'!D27+老人福祉２!#REF!+老人福祉２!#REF!),1))</f>
        <v>　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9" t="str">
        <f>IF('老人福祉１'!C28+'老人福祉１'!E28+'老人福祉１'!G28+'老人福祉２'!B28+'老人福祉２'!F28+'老人福祉２'!H28=0,"　",ROUND(('老人福祉１'!D28+'老人福祉１'!F28+'老人福祉１'!H28+'老人福祉２'!C28+'老人福祉２'!G28+'老人福祉２'!I28)/(老人福祉１!#REF!+老人福祉１!#REF!+老人福祉１!#REF!+'老人福祉２'!D28+老人福祉２!#REF!+老人福祉２!#REF!),1))</f>
        <v>　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9" t="str">
        <f>IF('老人福祉１'!C29+'老人福祉１'!E29+'老人福祉１'!G29+'老人福祉２'!B29+'老人福祉２'!F29+'老人福祉２'!H29=0,"　",ROUND(('老人福祉１'!D29+'老人福祉１'!F29+'老人福祉１'!H29+'老人福祉２'!C29+'老人福祉２'!G29+'老人福祉２'!I29)/(老人福祉１!#REF!+老人福祉１!#REF!+老人福祉１!#REF!+'老人福祉２'!D29+老人福祉２!#REF!+老人福祉２!#REF!),1))</f>
        <v>　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9" t="str">
        <f>IF('老人福祉１'!C30+'老人福祉１'!E30+'老人福祉１'!G30+'老人福祉２'!B30+'老人福祉２'!F30+'老人福祉２'!H30=0,"　",ROUND(('老人福祉１'!D30+'老人福祉１'!F30+'老人福祉１'!H30+'老人福祉２'!C30+'老人福祉２'!G30+'老人福祉２'!I30)/(老人福祉１!#REF!+老人福祉１!#REF!+老人福祉１!#REF!+'老人福祉２'!D30+老人福祉２!#REF!+老人福祉２!#REF!),1))</f>
        <v>　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5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49" t="str">
        <f>IF('老人福祉１'!C31+'老人福祉１'!E31+'老人福祉１'!G31+'老人福祉２'!B31+'老人福祉２'!F31+'老人福祉２'!H31=0,"　",ROUND(('老人福祉１'!D31+'老人福祉１'!F31+'老人福祉１'!H31+'老人福祉２'!C31+'老人福祉２'!G31+'老人福祉２'!I31)/(老人福祉１!#REF!+老人福祉１!#REF!+老人福祉１!#REF!+'老人福祉２'!D31+老人福祉２!#REF!+老人福祉２!#REF!),1))</f>
        <v>　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52" t="str">
        <f>IF('老人福祉１'!C32+'老人福祉１'!E32+'老人福祉１'!G32+'老人福祉２'!B32+'老人福祉２'!F32+'老人福祉２'!H32=0,"　",ROUND(('老人福祉１'!D32+'老人福祉１'!F32+'老人福祉１'!H32+'老人福祉２'!C32+'老人福祉２'!G32+'老人福祉２'!I32)/(老人福祉１!#REF!+老人福祉１!#REF!+老人福祉１!#REF!+'老人福祉２'!D32+老人福祉２!#REF!+老人福祉２!#REF!),1))</f>
        <v>　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49" t="str">
        <f>IF('老人福祉１'!C33+'老人福祉１'!E33+'老人福祉１'!G33+'老人福祉２'!B33+'老人福祉２'!F33+'老人福祉２'!H33=0,"　",ROUND(('老人福祉１'!D33+'老人福祉１'!F33+'老人福祉１'!H33+'老人福祉２'!C33+'老人福祉２'!G33+'老人福祉２'!I33)/(老人福祉１!#REF!+老人福祉１!#REF!+老人福祉１!#REF!+'老人福祉２'!D33+老人福祉２!#REF!+老人福祉２!#REF!),1))</f>
        <v>　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9" t="str">
        <f>IF('老人福祉１'!C34+'老人福祉１'!E34+'老人福祉１'!G34+'老人福祉２'!B34+'老人福祉２'!F34+'老人福祉２'!H34=0,"　",ROUND(('老人福祉１'!D34+'老人福祉１'!F34+'老人福祉１'!H34+'老人福祉２'!C34+'老人福祉２'!G34+'老人福祉２'!I34)/(老人福祉１!#REF!+老人福祉１!#REF!+老人福祉１!#REF!+'老人福祉２'!D34+老人福祉２!#REF!+老人福祉２!#REF!),1))</f>
        <v>　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9" t="str">
        <f>IF('老人福祉１'!C35+'老人福祉１'!E35+'老人福祉１'!G35+'老人福祉２'!B35+'老人福祉２'!F35+'老人福祉２'!H35=0,"　",ROUND(('老人福祉１'!D35+'老人福祉１'!F35+'老人福祉１'!H35+'老人福祉２'!C35+'老人福祉２'!G35+'老人福祉２'!I35)/(老人福祉１!#REF!+老人福祉１!#REF!+老人福祉１!#REF!+'老人福祉２'!D35+老人福祉２!#REF!+老人福祉２!#REF!),1))</f>
        <v>　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9" t="str">
        <f>IF('老人福祉１'!C36+'老人福祉１'!E36+'老人福祉１'!G36+'老人福祉２'!B36+'老人福祉２'!F36+'老人福祉２'!H36=0,"　",ROUND(('老人福祉１'!D36+'老人福祉１'!F36+'老人福祉１'!H36+'老人福祉２'!C36+'老人福祉２'!G36+'老人福祉２'!I36)/(老人福祉１!#REF!+老人福祉１!#REF!+老人福祉１!#REF!+'老人福祉２'!D36+老人福祉２!#REF!+老人福祉２!#REF!),1))</f>
        <v>　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1.5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50" t="str">
        <f>IF('老人福祉１'!C37+'老人福祉１'!E37+'老人福祉１'!G37+'老人福祉２'!B37+'老人福祉２'!F37+'老人福祉２'!H37=0,"　",ROUND(('老人福祉１'!D37+'老人福祉１'!F37+'老人福祉１'!H37+'老人福祉２'!C37+'老人福祉２'!G37+'老人福祉２'!I37)/(老人福祉１!#REF!+老人福祉１!#REF!+老人福祉１!#REF!+'老人福祉２'!D37+老人福祉２!#REF!+老人福祉２!#REF!),1))</f>
        <v>　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9" t="str">
        <f>IF('老人福祉１'!C38+'老人福祉１'!E38+'老人福祉１'!G38+'老人福祉２'!B38+'老人福祉２'!F38+'老人福祉２'!H38=0,"　",ROUND(('老人福祉１'!D38+'老人福祉１'!F38+'老人福祉１'!H38+'老人福祉２'!C38+'老人福祉２'!G38+'老人福祉２'!I38)/(老人福祉１!#REF!+老人福祉１!#REF!+老人福祉１!#REF!+'老人福祉２'!D38+老人福祉２!#REF!+老人福祉２!#REF!),1))</f>
        <v>　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9" t="str">
        <f>IF('老人福祉１'!C39+'老人福祉１'!E39+'老人福祉１'!G39+'老人福祉２'!B39+'老人福祉２'!F39+'老人福祉２'!H39=0,"　",ROUND(('老人福祉１'!D39+'老人福祉１'!F39+'老人福祉１'!H39+'老人福祉２'!C39+'老人福祉２'!G39+'老人福祉２'!I39)/(老人福祉１!#REF!+老人福祉１!#REF!+老人福祉１!#REF!+'老人福祉２'!D39+老人福祉２!#REF!+老人福祉２!#REF!),1))</f>
        <v>　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9" t="str">
        <f>IF('老人福祉１'!C40+'老人福祉１'!E40+'老人福祉１'!G40+'老人福祉２'!B40+'老人福祉２'!F40+'老人福祉２'!H40=0,"　",ROUND(('老人福祉１'!D40+'老人福祉１'!F40+'老人福祉１'!H40+'老人福祉２'!C40+'老人福祉２'!G40+'老人福祉２'!I40)/(老人福祉１!#REF!+老人福祉１!#REF!+老人福祉１!#REF!+'老人福祉２'!D40+老人福祉２!#REF!+老人福祉２!#REF!),1))</f>
        <v>　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49" t="str">
        <f>IF('老人福祉１'!C41+'老人福祉１'!E41+'老人福祉１'!G41+'老人福祉２'!B41+'老人福祉２'!F41+'老人福祉２'!H41=0,"　",ROUND(('老人福祉１'!D41+'老人福祉１'!F41+'老人福祉１'!H41+'老人福祉２'!C41+'老人福祉２'!G41+'老人福祉２'!I41)/(老人福祉１!#REF!+老人福祉１!#REF!+老人福祉１!#REF!+'老人福祉２'!D41+老人福祉２!#REF!+老人福祉２!#REF!),1))</f>
        <v>　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49" t="str">
        <f>IF('老人福祉１'!C42+'老人福祉１'!E42+'老人福祉１'!G42+'老人福祉２'!B42+'老人福祉２'!F42+'老人福祉２'!H42=0,"　",ROUND(('老人福祉１'!D42+'老人福祉１'!F42+'老人福祉１'!H42+'老人福祉２'!C42+'老人福祉２'!G42+'老人福祉２'!I42)/(老人福祉１!#REF!+老人福祉１!#REF!+老人福祉１!#REF!+'老人福祉２'!D42+老人福祉２!#REF!+老人福祉２!#REF!),1))</f>
        <v>　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48" t="str">
        <f>IF('老人福祉１'!C43+'老人福祉１'!E43+'老人福祉１'!G43+'老人福祉２'!B43+'老人福祉２'!F43+'老人福祉２'!H43=0,"　",ROUND(('老人福祉１'!D43+'老人福祉１'!F43+'老人福祉１'!H43+'老人福祉２'!C43+'老人福祉２'!G43+'老人福祉２'!I43)/(老人福祉１!#REF!+老人福祉１!#REF!+老人福祉１!#REF!+'老人福祉２'!D43+老人福祉２!#REF!+老人福祉２!#REF!),1))</f>
        <v>　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49" t="str">
        <f>IF('老人福祉１'!C44+'老人福祉１'!E44+'老人福祉１'!G44+'老人福祉２'!B44+'老人福祉２'!F44+'老人福祉２'!H44=0,"　",ROUND(('老人福祉１'!D44+'老人福祉１'!F44+'老人福祉１'!H44+'老人福祉２'!C44+'老人福祉２'!G44+'老人福祉２'!I44)/(老人福祉１!#REF!+老人福祉１!#REF!+老人福祉１!#REF!+'老人福祉２'!D44+老人福祉２!#REF!+老人福祉２!#REF!),1))</f>
        <v>　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9" t="str">
        <f>IF('老人福祉１'!C45+'老人福祉１'!E45+'老人福祉１'!G45+'老人福祉２'!B45+'老人福祉２'!F45+'老人福祉２'!H45=0,"　",ROUND(('老人福祉１'!D45+'老人福祉１'!F45+'老人福祉１'!H45+'老人福祉２'!C45+'老人福祉２'!G45+'老人福祉２'!I45)/(老人福祉１!#REF!+老人福祉１!#REF!+老人福祉１!#REF!+'老人福祉２'!D45+老人福祉２!#REF!+老人福祉２!#REF!),1))</f>
        <v>　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9" t="str">
        <f>IF('老人福祉１'!C46+'老人福祉１'!E46+'老人福祉１'!G46+'老人福祉２'!B46+'老人福祉２'!F46+'老人福祉２'!H46=0,"　",ROUND(('老人福祉１'!D46+'老人福祉１'!F46+'老人福祉１'!H46+'老人福祉２'!C46+'老人福祉２'!G46+'老人福祉２'!I46)/(老人福祉１!#REF!+老人福祉１!#REF!+老人福祉１!#REF!+'老人福祉２'!D46+老人福祉２!#REF!+老人福祉２!#REF!),1))</f>
        <v>　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50" t="str">
        <f>IF('老人福祉１'!C47+'老人福祉１'!E47+'老人福祉１'!G47+'老人福祉２'!B47+'老人福祉２'!F47+'老人福祉２'!H47=0,"　",ROUND(('老人福祉１'!D47+'老人福祉１'!F47+'老人福祉１'!H47+'老人福祉２'!C47+'老人福祉２'!G47+'老人福祉２'!I47)/(老人福祉１!#REF!+老人福祉１!#REF!+老人福祉１!#REF!+'老人福祉２'!D47+老人福祉２!#REF!+老人福祉２!#REF!),1))</f>
        <v>　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49" t="e">
        <f>IF('老人福祉１'!C48+'老人福祉１'!E48+'老人福祉１'!G48+'老人福祉２'!B48+'老人福祉２'!F48+'老人福祉２'!H48=0,"　",ROUND(('老人福祉１'!D48+'老人福祉１'!F48+'老人福祉１'!H48+'老人福祉２'!C48+'老人福祉２'!G48+'老人福祉２'!I48)/(老人福祉１!#REF!+老人福祉１!#REF!+老人福祉１!#REF!+'老人福祉２'!D48+老人福祉２!#REF!+老人福祉２!#REF!),1))</f>
        <v>#REF!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49" t="str">
        <f>IF('老人福祉１'!C49+'老人福祉１'!E49+'老人福祉１'!G49+'老人福祉２'!B49+'老人福祉２'!F49+'老人福祉２'!H49=0,"　",ROUND(('老人福祉１'!D49+'老人福祉１'!F49+'老人福祉１'!H49+'老人福祉２'!C49+'老人福祉２'!G49+'老人福祉２'!I49)/(老人福祉１!#REF!+老人福祉１!#REF!+老人福祉１!#REF!+'老人福祉２'!D49+老人福祉２!#REF!+老人福祉２!#REF!),1))</f>
        <v>　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9" t="e">
        <f>IF('老人福祉１'!C50+'老人福祉１'!E50+'老人福祉１'!G50+'老人福祉２'!B50+'老人福祉２'!F50+'老人福祉２'!H50=0,"　",ROUND(('老人福祉１'!D50+'老人福祉１'!F50+'老人福祉１'!H50+'老人福祉２'!C50+'老人福祉２'!G50+'老人福祉２'!I50)/(老人福祉１!#REF!+老人福祉１!#REF!+老人福祉１!#REF!+'老人福祉２'!D50+老人福祉２!#REF!+老人福祉２!#REF!),1))</f>
        <v>#REF!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49" t="str">
        <f>IF('老人福祉１'!C51+'老人福祉１'!E51+'老人福祉１'!G51+'老人福祉２'!B51+'老人福祉２'!F51+'老人福祉２'!H51=0,"　",ROUND(('老人福祉１'!D51+'老人福祉１'!F51+'老人福祉１'!H51+'老人福祉２'!C51+'老人福祉２'!G51+'老人福祉２'!I51)/(老人福祉１!#REF!+老人福祉１!#REF!+老人福祉１!#REF!+'老人福祉２'!D51+老人福祉２!#REF!+老人福祉２!#REF!),1))</f>
        <v>　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9" t="str">
        <f>IF('老人福祉１'!C52+'老人福祉１'!E52+'老人福祉１'!G52+'老人福祉２'!B52+'老人福祉２'!F52+'老人福祉２'!H52=0,"　",ROUND(('老人福祉１'!D52+'老人福祉１'!F52+'老人福祉１'!H52+'老人福祉２'!C52+'老人福祉２'!G52+'老人福祉２'!I52)/(老人福祉１!#REF!+老人福祉１!#REF!+老人福祉１!#REF!+'老人福祉２'!D52+老人福祉２!#REF!+老人福祉２!#REF!),1))</f>
        <v>　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48" t="str">
        <f>IF('老人福祉１'!C53+'老人福祉１'!E53+'老人福祉１'!G53+'老人福祉２'!B53+'老人福祉２'!F53+'老人福祉２'!H53=0,"　",ROUND(('老人福祉１'!D53+'老人福祉１'!F53+'老人福祉１'!H53+'老人福祉２'!C53+'老人福祉２'!G53+'老人福祉２'!I53)/(老人福祉１!#REF!+老人福祉１!#REF!+老人福祉１!#REF!+'老人福祉２'!D53+老人福祉２!#REF!+老人福祉２!#REF!),1))</f>
        <v>　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9" t="str">
        <f>IF('老人福祉１'!C54+'老人福祉１'!E54+'老人福祉１'!G54+'老人福祉２'!B54+'老人福祉２'!F54+'老人福祉２'!H54=0,"　",ROUND(('老人福祉１'!D54+'老人福祉１'!F54+'老人福祉１'!H54+'老人福祉２'!C54+'老人福祉２'!G54+'老人福祉２'!I54)/(老人福祉１!#REF!+老人福祉１!#REF!+老人福祉１!#REF!+'老人福祉２'!D54+老人福祉２!#REF!+老人福祉２!#REF!),1))</f>
        <v>　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49" t="e">
        <f>IF('老人福祉１'!C55+'老人福祉１'!E55+'老人福祉１'!G55+'老人福祉２'!B55+'老人福祉２'!F55+'老人福祉２'!H55=0,"　",ROUND(('老人福祉１'!D55+'老人福祉１'!F55+'老人福祉１'!H55+'老人福祉２'!C55+'老人福祉２'!G55+'老人福祉２'!I55)/(老人福祉１!#REF!+老人福祉１!#REF!+老人福祉１!#REF!+'老人福祉２'!D55+老人福祉２!#REF!+老人福祉２!#REF!),1))</f>
        <v>#REF!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49" t="str">
        <f>IF('老人福祉１'!C56+'老人福祉１'!E56+'老人福祉１'!G56+'老人福祉２'!B56+'老人福祉２'!F56+'老人福祉２'!H56=0,"　",ROUND(('老人福祉１'!D56+'老人福祉１'!F56+'老人福祉１'!H56+'老人福祉２'!C56+'老人福祉２'!G56+'老人福祉２'!I56)/(老人福祉１!#REF!+老人福祉１!#REF!+老人福祉１!#REF!+'老人福祉２'!D56+老人福祉２!#REF!+老人福祉２!#REF!),1))</f>
        <v>　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50" t="str">
        <f>IF('老人福祉１'!C57+'老人福祉１'!E57+'老人福祉１'!G57+'老人福祉２'!B57+'老人福祉２'!F57+'老人福祉２'!H57=0,"　",ROUND(('老人福祉１'!D57+'老人福祉１'!F57+'老人福祉１'!H57+'老人福祉２'!C57+'老人福祉２'!G57+'老人福祉２'!I57)/(老人福祉１!#REF!+老人福祉１!#REF!+老人福祉１!#REF!+'老人福祉２'!D57+老人福祉２!#REF!+老人福祉２!#REF!),1))</f>
        <v>　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49" t="str">
        <f>IF('老人福祉１'!C58+'老人福祉１'!E58+'老人福祉１'!G58+'老人福祉２'!B58+'老人福祉２'!F58+'老人福祉２'!H58=0,"　",ROUND(('老人福祉１'!D58+'老人福祉１'!F58+'老人福祉１'!H58+'老人福祉２'!C58+'老人福祉２'!G58+'老人福祉２'!I58)/(老人福祉１!#REF!+老人福祉１!#REF!+老人福祉１!#REF!+'老人福祉２'!D58+老人福祉２!#REF!+老人福祉２!#REF!),1))</f>
        <v>　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49" t="e">
        <f>IF('老人福祉１'!C59+'老人福祉１'!E59+'老人福祉１'!G59+'老人福祉２'!B59+'老人福祉２'!F59+'老人福祉２'!H59=0,"　",ROUND(('老人福祉１'!D59+'老人福祉１'!F59+'老人福祉１'!H59+'老人福祉２'!C59+'老人福祉２'!G59+'老人福祉２'!I59)/(老人福祉１!#REF!+老人福祉１!#REF!+老人福祉１!#REF!+'老人福祉２'!D59+老人福祉２!#REF!+老人福祉２!#REF!),1))</f>
        <v>#REF!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49" t="str">
        <f>IF('老人福祉１'!C60+'老人福祉１'!E60+'老人福祉１'!G60+'老人福祉２'!B60+'老人福祉２'!F60+'老人福祉２'!H60=0,"　",ROUND(('老人福祉１'!D60+'老人福祉１'!F60+'老人福祉１'!H60+'老人福祉２'!C60+'老人福祉２'!G60+'老人福祉２'!I60)/(老人福祉１!#REF!+老人福祉１!#REF!+老人福祉１!#REF!+'老人福祉２'!D60+老人福祉２!#REF!+老人福祉２!#REF!),1))</f>
        <v>　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49" t="str">
        <f>IF('老人福祉１'!C61+'老人福祉１'!E61+'老人福祉１'!G61+'老人福祉２'!B61+'老人福祉２'!F61+'老人福祉２'!H61=0,"　",ROUND(('老人福祉１'!D61+'老人福祉１'!F61+'老人福祉１'!H61+'老人福祉２'!C61+'老人福祉２'!G61+'老人福祉２'!I61)/(老人福祉１!#REF!+老人福祉１!#REF!+老人福祉１!#REF!+'老人福祉２'!D61+老人福祉２!#REF!+老人福祉２!#REF!),1))</f>
        <v>　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49" t="str">
        <f>IF('老人福祉１'!C62+'老人福祉１'!E62+'老人福祉１'!G62+'老人福祉２'!B62+'老人福祉２'!F62+'老人福祉２'!H62=0,"　",ROUND(('老人福祉１'!D62+'老人福祉１'!F62+'老人福祉１'!H62+'老人福祉２'!C62+'老人福祉２'!G62+'老人福祉２'!I62)/(老人福祉１!#REF!+老人福祉１!#REF!+老人福祉１!#REF!+'老人福祉２'!D62+老人福祉２!#REF!+老人福祉２!#REF!),1))</f>
        <v>　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48" t="str">
        <f>IF('老人福祉１'!C63+'老人福祉１'!E63+'老人福祉１'!G63+'老人福祉２'!B63+'老人福祉２'!F63+'老人福祉２'!H63=0,"　",ROUND(('老人福祉１'!D63+'老人福祉１'!F63+'老人福祉１'!H63+'老人福祉２'!C63+'老人福祉２'!G63+'老人福祉２'!I63)/(老人福祉１!#REF!+老人福祉１!#REF!+老人福祉１!#REF!+'老人福祉２'!D63+老人福祉２!#REF!+老人福祉２!#REF!),1))</f>
        <v>　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49" t="str">
        <f>IF('老人福祉１'!C64+'老人福祉１'!E64+'老人福祉１'!G64+'老人福祉２'!B64+'老人福祉２'!F64+'老人福祉２'!H64=0,"　",ROUND(('老人福祉１'!D64+'老人福祉１'!F64+'老人福祉１'!H64+'老人福祉２'!C64+'老人福祉２'!G64+'老人福祉２'!I64)/(老人福祉１!#REF!+老人福祉１!#REF!+老人福祉１!#REF!+'老人福祉２'!D64+老人福祉２!#REF!+老人福祉２!#REF!),1))</f>
        <v>　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9" t="str">
        <f>IF('老人福祉１'!C65+'老人福祉１'!E65+'老人福祉１'!G65+'老人福祉２'!B65+'老人福祉２'!F65+'老人福祉２'!H65=0,"　",ROUND(('老人福祉１'!D65+'老人福祉１'!F65+'老人福祉１'!H65+'老人福祉２'!C65+'老人福祉２'!G65+'老人福祉２'!I65)/(老人福祉１!#REF!+老人福祉１!#REF!+老人福祉１!#REF!+'老人福祉２'!D65+老人福祉２!#REF!+老人福祉２!#REF!),1))</f>
        <v>　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9" t="str">
        <f>IF('老人福祉１'!C66+'老人福祉１'!E66+'老人福祉１'!G66+'老人福祉２'!B66+'老人福祉２'!F66+'老人福祉２'!H66=0,"　",ROUND(('老人福祉１'!D66+'老人福祉１'!F66+'老人福祉１'!H66+'老人福祉２'!C66+'老人福祉２'!G66+'老人福祉２'!I66)/(老人福祉１!#REF!+老人福祉１!#REF!+老人福祉１!#REF!+'老人福祉２'!D66+老人福祉２!#REF!+老人福祉２!#REF!),1))</f>
        <v>　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1.5" customHeight="1" thickBot="1" thickTop="1">
      <c r="A67" s="8" t="s">
        <v>79</v>
      </c>
      <c r="B67" s="41">
        <f aca="true" t="shared" si="1" ref="B67:I67">SUM(B18:B66)</f>
        <v>0</v>
      </c>
      <c r="C67" s="41">
        <f t="shared" si="1"/>
        <v>0</v>
      </c>
      <c r="D67" s="41">
        <f t="shared" si="1"/>
        <v>0</v>
      </c>
      <c r="E67" s="41">
        <f t="shared" si="1"/>
        <v>0</v>
      </c>
      <c r="F67" s="41">
        <f t="shared" si="1"/>
        <v>0</v>
      </c>
      <c r="G67" s="41">
        <f t="shared" si="1"/>
        <v>0</v>
      </c>
      <c r="H67" s="41">
        <f t="shared" si="1"/>
        <v>0</v>
      </c>
      <c r="I67" s="41">
        <f t="shared" si="1"/>
        <v>0</v>
      </c>
      <c r="J67" s="51" t="e">
        <f>IF('老人福祉１'!C67+'老人福祉１'!E67+'老人福祉１'!G67+'老人福祉２'!B67+'老人福祉２'!F67+'老人福祉２'!H67=0,"　",ROUND(('老人福祉１'!D67+'老人福祉１'!F67+'老人福祉１'!H67+'老人福祉２'!C67+'老人福祉２'!G67+'老人福祉２'!I67)/(老人福祉１!#REF!+老人福祉１!#REF!+老人福祉１!#REF!+'老人福祉２'!D67+老人福祉２!#REF!+老人福祉２!#REF!),1))</f>
        <v>#REF!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1.5" customHeight="1" thickTop="1">
      <c r="A68" s="10" t="s">
        <v>80</v>
      </c>
      <c r="B68" s="43">
        <f aca="true" t="shared" si="2" ref="B68:I68">SUM(B67,B17)</f>
        <v>0</v>
      </c>
      <c r="C68" s="43">
        <f t="shared" si="2"/>
        <v>0</v>
      </c>
      <c r="D68" s="43">
        <f t="shared" si="2"/>
        <v>0</v>
      </c>
      <c r="E68" s="43">
        <f t="shared" si="2"/>
        <v>0</v>
      </c>
      <c r="F68" s="43">
        <f t="shared" si="2"/>
        <v>0</v>
      </c>
      <c r="G68" s="43">
        <f t="shared" si="2"/>
        <v>0</v>
      </c>
      <c r="H68" s="43">
        <f t="shared" si="2"/>
        <v>0</v>
      </c>
      <c r="I68" s="43">
        <f t="shared" si="2"/>
        <v>0</v>
      </c>
      <c r="J68" s="53" t="e">
        <f>IF('老人福祉１'!C68+'老人福祉１'!E68+'老人福祉１'!G68+'老人福祉２'!B68+'老人福祉２'!F68+'老人福祉２'!H68=0,"　",ROUND(('老人福祉１'!D68+'老人福祉１'!F68+'老人福祉１'!H68+'老人福祉２'!C68+'老人福祉２'!G68+'老人福祉２'!I68)/(老人福祉１!#REF!+老人福祉１!#REF!+老人福祉１!#REF!+'老人福祉２'!D68+老人福祉２!#REF!+老人福祉２!#REF!),1))</f>
        <v>#REF!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126"/>
      <c r="I69" s="3"/>
      <c r="J69" s="12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I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6">
    <mergeCell ref="B2:E2"/>
    <mergeCell ref="F2:I2"/>
    <mergeCell ref="B1:J1"/>
    <mergeCell ref="B3:E3"/>
    <mergeCell ref="F3:G3"/>
    <mergeCell ref="H3:I3"/>
  </mergeCells>
  <printOptions/>
  <pageMargins left="0.7874015748031497" right="0.7874015748031497" top="0.7874015748031497" bottom="0.3937007874015748" header="0.5905511811023623" footer="0.31496062992125984"/>
  <pageSetup firstPageNumber="300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1"/>
  <sheetViews>
    <sheetView showZeros="0" view="pageBreakPreview" zoomScale="50" zoomScaleNormal="50" zoomScaleSheetLayoutView="50" zoomScalePageLayoutView="0" workbookViewId="0" topLeftCell="A1">
      <pane xSplit="1" ySplit="4" topLeftCell="B32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1.625" style="127" bestFit="1" customWidth="1"/>
    <col min="2" max="2" width="19.625" style="127" customWidth="1"/>
    <col min="3" max="3" width="17.625" style="1" customWidth="1"/>
    <col min="4" max="8" width="17.625" style="127" customWidth="1"/>
    <col min="9" max="10" width="17.625" style="1" customWidth="1"/>
    <col min="11" max="11" width="17.625" style="127" customWidth="1"/>
    <col min="12" max="13" width="17.625" style="1" customWidth="1"/>
    <col min="14" max="16384" width="9.00390625" style="1" customWidth="1"/>
  </cols>
  <sheetData>
    <row r="1" spans="1:13" ht="36" customHeight="1">
      <c r="A1" s="190" t="s">
        <v>75</v>
      </c>
      <c r="B1" s="288" t="s">
        <v>257</v>
      </c>
      <c r="C1" s="288"/>
      <c r="D1" s="288"/>
      <c r="E1" s="288"/>
      <c r="F1" s="288"/>
      <c r="G1" s="288"/>
      <c r="H1" s="288"/>
      <c r="I1" s="288"/>
      <c r="J1" s="288"/>
      <c r="K1" s="266" t="s">
        <v>271</v>
      </c>
      <c r="L1" s="334"/>
      <c r="M1" s="335"/>
    </row>
    <row r="2" spans="1:13" ht="27" customHeight="1">
      <c r="A2" s="191"/>
      <c r="B2" s="158" t="s">
        <v>262</v>
      </c>
      <c r="C2" s="289" t="s">
        <v>264</v>
      </c>
      <c r="D2" s="289"/>
      <c r="E2" s="289" t="s">
        <v>266</v>
      </c>
      <c r="F2" s="289"/>
      <c r="G2" s="289"/>
      <c r="H2" s="289" t="s">
        <v>268</v>
      </c>
      <c r="I2" s="289"/>
      <c r="J2" s="289"/>
      <c r="K2" s="353" t="s">
        <v>270</v>
      </c>
      <c r="L2" s="353"/>
      <c r="M2" s="354"/>
    </row>
    <row r="3" spans="1:13" ht="27" customHeight="1">
      <c r="A3" s="192"/>
      <c r="B3" s="189" t="s">
        <v>263</v>
      </c>
      <c r="C3" s="291" t="s">
        <v>253</v>
      </c>
      <c r="D3" s="293"/>
      <c r="E3" s="291" t="s">
        <v>265</v>
      </c>
      <c r="F3" s="292"/>
      <c r="G3" s="293"/>
      <c r="H3" s="291" t="s">
        <v>265</v>
      </c>
      <c r="I3" s="292"/>
      <c r="J3" s="293"/>
      <c r="K3" s="291" t="s">
        <v>253</v>
      </c>
      <c r="L3" s="293"/>
      <c r="M3" s="130" t="s">
        <v>269</v>
      </c>
    </row>
    <row r="4" spans="1:13" ht="27" customHeight="1">
      <c r="A4" s="76"/>
      <c r="B4" s="199" t="s">
        <v>419</v>
      </c>
      <c r="C4" s="135" t="s">
        <v>251</v>
      </c>
      <c r="D4" s="135" t="s">
        <v>409</v>
      </c>
      <c r="E4" s="135" t="s">
        <v>251</v>
      </c>
      <c r="F4" s="135" t="s">
        <v>409</v>
      </c>
      <c r="G4" s="135" t="s">
        <v>267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409</v>
      </c>
      <c r="M4" s="130" t="s">
        <v>251</v>
      </c>
    </row>
    <row r="5" spans="1:30" ht="31.5" customHeight="1">
      <c r="A5" s="5" t="s">
        <v>0</v>
      </c>
      <c r="B5" s="49" t="e">
        <f>IF('老人福祉１'!C5+'老人福祉１'!E5+'老人福祉１'!G5+'老人福祉２'!B5+'老人福祉２'!F5+'老人福祉２'!H5=0,"　",ROUND((老人福祉１!#REF!+老人福祉１!#REF!+老人福祉１!#REF!+'老人福祉２'!E5+老人福祉２!#REF!+老人福祉２!#REF!)/(老人福祉１!#REF!+老人福祉１!#REF!+老人福祉１!#REF!+'老人福祉２'!D5+老人福祉２!#REF!+老人福祉２!#REF!)*100,1))</f>
        <v>#REF!</v>
      </c>
      <c r="C5" s="39">
        <v>4</v>
      </c>
      <c r="D5" s="39">
        <v>2917</v>
      </c>
      <c r="E5" s="71">
        <v>2</v>
      </c>
      <c r="F5" s="118">
        <v>2206</v>
      </c>
      <c r="G5" s="39">
        <v>200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31.5" customHeight="1">
      <c r="A6" s="6" t="s">
        <v>1</v>
      </c>
      <c r="B6" s="49" t="str">
        <f>IF('老人福祉１'!C6+'老人福祉１'!E6+'老人福祉１'!G6+'老人福祉２'!B6+'老人福祉２'!F6+'老人福祉２'!H6=0,"　",ROUND((老人福祉１!#REF!+老人福祉１!#REF!+老人福祉１!#REF!+'老人福祉２'!E6+老人福祉２!#REF!+老人福祉２!#REF!)/(老人福祉１!#REF!+老人福祉１!#REF!+老人福祉１!#REF!+'老人福祉２'!D6+老人福祉２!#REF!+老人福祉２!#REF!)*100,1))</f>
        <v>　</v>
      </c>
      <c r="C6" s="39">
        <v>4</v>
      </c>
      <c r="D6" s="39">
        <v>2097</v>
      </c>
      <c r="E6" s="39">
        <v>1</v>
      </c>
      <c r="F6" s="39">
        <v>1152</v>
      </c>
      <c r="G6" s="39">
        <v>100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1.5" customHeight="1">
      <c r="A7" s="6" t="s">
        <v>2</v>
      </c>
      <c r="B7" s="49" t="str">
        <f>IF('老人福祉１'!C7+'老人福祉１'!E7+'老人福祉１'!G7+'老人福祉２'!B7+'老人福祉２'!F7+'老人福祉２'!H7=0,"　",ROUND((老人福祉１!#REF!+老人福祉１!#REF!+老人福祉１!#REF!+'老人福祉２'!E7+老人福祉２!#REF!+老人福祉２!#REF!)/(老人福祉１!#REF!+老人福祉１!#REF!+老人福祉１!#REF!+'老人福祉２'!D7+老人福祉２!#REF!+老人福祉２!#REF!)*100,1))</f>
        <v>　</v>
      </c>
      <c r="C7" s="39">
        <v>3</v>
      </c>
      <c r="D7" s="39">
        <v>1778</v>
      </c>
      <c r="E7" s="39">
        <v>2</v>
      </c>
      <c r="F7" s="39">
        <v>3089</v>
      </c>
      <c r="G7" s="39">
        <v>282</v>
      </c>
      <c r="H7" s="39">
        <v>0</v>
      </c>
      <c r="I7" s="39">
        <v>0</v>
      </c>
      <c r="J7" s="39">
        <v>0</v>
      </c>
      <c r="K7" s="39">
        <v>1</v>
      </c>
      <c r="L7" s="39">
        <v>1854</v>
      </c>
      <c r="M7" s="39">
        <v>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1.5" customHeight="1">
      <c r="A8" s="6" t="s">
        <v>3</v>
      </c>
      <c r="B8" s="49" t="e">
        <f>IF('老人福祉１'!C8+'老人福祉１'!E8+'老人福祉１'!G8+'老人福祉２'!B8+'老人福祉２'!F8+'老人福祉２'!H8=0,"　",ROUND((老人福祉１!#REF!+老人福祉１!#REF!+老人福祉１!#REF!+'老人福祉２'!E8+老人福祉２!#REF!+老人福祉２!#REF!)/(老人福祉１!#REF!+老人福祉１!#REF!+老人福祉１!#REF!+'老人福祉２'!D8+老人福祉２!#REF!+老人福祉２!#REF!)*100,1))</f>
        <v>#REF!</v>
      </c>
      <c r="C8" s="39">
        <v>2</v>
      </c>
      <c r="D8" s="39">
        <v>1315</v>
      </c>
      <c r="E8" s="39">
        <v>4</v>
      </c>
      <c r="F8" s="39">
        <v>791</v>
      </c>
      <c r="G8" s="39">
        <v>200</v>
      </c>
      <c r="H8" s="39">
        <v>0</v>
      </c>
      <c r="I8" s="39">
        <v>0</v>
      </c>
      <c r="J8" s="39">
        <v>0</v>
      </c>
      <c r="K8" s="39">
        <v>1</v>
      </c>
      <c r="L8" s="39">
        <v>786</v>
      </c>
      <c r="M8" s="39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7" t="s">
        <v>4</v>
      </c>
      <c r="B9" s="50" t="str">
        <f>IF('老人福祉１'!C9+'老人福祉１'!E9+'老人福祉１'!G9+'老人福祉２'!B9+'老人福祉２'!F9+'老人福祉２'!H9=0,"　",ROUND((老人福祉１!#REF!+老人福祉１!#REF!+老人福祉１!#REF!+'老人福祉２'!E9+老人福祉２!#REF!+老人福祉２!#REF!)/(老人福祉１!#REF!+老人福祉１!#REF!+老人福祉１!#REF!+'老人福祉２'!D9+老人福祉２!#REF!+老人福祉２!#REF!)*100,1))</f>
        <v>　</v>
      </c>
      <c r="C9" s="40">
        <v>4</v>
      </c>
      <c r="D9" s="40">
        <v>3778</v>
      </c>
      <c r="E9" s="40">
        <v>2</v>
      </c>
      <c r="F9" s="40">
        <v>1314</v>
      </c>
      <c r="G9" s="40">
        <v>300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1.5" customHeight="1">
      <c r="A10" s="5" t="s">
        <v>5</v>
      </c>
      <c r="B10" s="48" t="str">
        <f>IF('老人福祉１'!C10+'老人福祉１'!E10+'老人福祉１'!G10+'老人福祉２'!B10+'老人福祉２'!F10+'老人福祉２'!H10=0,"　",ROUND((老人福祉１!#REF!+老人福祉１!#REF!+老人福祉１!#REF!+'老人福祉２'!E10+老人福祉２!#REF!+老人福祉２!#REF!)/(老人福祉１!#REF!+老人福祉１!#REF!+老人福祉１!#REF!+'老人福祉２'!D10+老人福祉２!#REF!+老人福祉２!#REF!)*100,1))</f>
        <v>　</v>
      </c>
      <c r="C10" s="38">
        <v>3</v>
      </c>
      <c r="D10" s="38">
        <v>1275</v>
      </c>
      <c r="E10" s="38">
        <v>3</v>
      </c>
      <c r="F10" s="38">
        <v>2619</v>
      </c>
      <c r="G10" s="38">
        <v>288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1.5" customHeight="1">
      <c r="A11" s="6" t="s">
        <v>6</v>
      </c>
      <c r="B11" s="49" t="str">
        <f>IF('老人福祉１'!C11+'老人福祉１'!E11+'老人福祉１'!G11+'老人福祉２'!B11+'老人福祉２'!F11+'老人福祉２'!H11=0,"　",ROUND((老人福祉１!#REF!+老人福祉１!#REF!+老人福祉１!#REF!+'老人福祉２'!E11+老人福祉２!#REF!+老人福祉２!#REF!)/(老人福祉１!#REF!+老人福祉１!#REF!+老人福祉１!#REF!+'老人福祉２'!D11+老人福祉２!#REF!+老人福祉２!#REF!)*100,1))</f>
        <v>　</v>
      </c>
      <c r="C11" s="39">
        <v>6</v>
      </c>
      <c r="D11" s="39">
        <v>3095</v>
      </c>
      <c r="E11" s="39">
        <v>1</v>
      </c>
      <c r="F11" s="39">
        <v>928</v>
      </c>
      <c r="G11" s="39">
        <v>260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1.5" customHeight="1">
      <c r="A12" s="6" t="s">
        <v>7</v>
      </c>
      <c r="B12" s="49" t="str">
        <f>IF('老人福祉１'!C12+'老人福祉１'!E12+'老人福祉１'!G12+'老人福祉２'!B12+'老人福祉２'!F12+'老人福祉２'!H12=0,"　",ROUND((老人福祉１!#REF!+老人福祉１!#REF!+老人福祉１!#REF!+'老人福祉２'!E12+老人福祉２!#REF!+老人福祉２!#REF!)/(老人福祉１!#REF!+老人福祉１!#REF!+老人福祉１!#REF!+'老人福祉２'!D12+老人福祉２!#REF!+老人福祉２!#REF!)*100,1))</f>
        <v>　</v>
      </c>
      <c r="C12" s="39">
        <v>1</v>
      </c>
      <c r="D12" s="39">
        <v>480</v>
      </c>
      <c r="E12" s="39">
        <v>1</v>
      </c>
      <c r="F12" s="39">
        <v>1349</v>
      </c>
      <c r="G12" s="39">
        <v>500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1.5" customHeight="1">
      <c r="A13" s="6" t="s">
        <v>8</v>
      </c>
      <c r="B13" s="49" t="str">
        <f>IF('老人福祉１'!C13+'老人福祉１'!E13+'老人福祉１'!G13+'老人福祉２'!B13+'老人福祉２'!F13+'老人福祉２'!H13=0,"　",ROUND((老人福祉１!#REF!+老人福祉１!#REF!+老人福祉１!#REF!+'老人福祉２'!E13+老人福祉２!#REF!+老人福祉２!#REF!)/(老人福祉１!#REF!+老人福祉１!#REF!+老人福祉１!#REF!+'老人福祉２'!D13+老人福祉２!#REF!+老人福祉２!#REF!)*100,1))</f>
        <v>　</v>
      </c>
      <c r="C13" s="39">
        <v>3</v>
      </c>
      <c r="D13" s="39">
        <v>1689</v>
      </c>
      <c r="E13" s="39">
        <v>3</v>
      </c>
      <c r="F13" s="39">
        <v>3043</v>
      </c>
      <c r="G13" s="39">
        <v>570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>
      <c r="A14" s="7" t="s">
        <v>70</v>
      </c>
      <c r="B14" s="50" t="str">
        <f>IF('老人福祉１'!C14+'老人福祉１'!E14+'老人福祉１'!G14+'老人福祉２'!B14+'老人福祉２'!F14+'老人福祉２'!H14=0,"　",ROUND((老人福祉１!#REF!+老人福祉１!#REF!+老人福祉１!#REF!+'老人福祉２'!E14+老人福祉２!#REF!+老人福祉２!#REF!)/(老人福祉１!#REF!+老人福祉１!#REF!+老人福祉１!#REF!+'老人福祉２'!D14+老人福祉２!#REF!+老人福祉２!#REF!)*100,1))</f>
        <v>　</v>
      </c>
      <c r="C14" s="40">
        <v>4</v>
      </c>
      <c r="D14" s="40">
        <v>2793</v>
      </c>
      <c r="E14" s="40">
        <v>2</v>
      </c>
      <c r="F14" s="40">
        <v>1446</v>
      </c>
      <c r="G14" s="40">
        <v>230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1.5" customHeight="1">
      <c r="A15" s="6" t="s">
        <v>71</v>
      </c>
      <c r="B15" s="49" t="e">
        <f>IF('老人福祉１'!C15+'老人福祉１'!E15+'老人福祉１'!G15+'老人福祉２'!B15+'老人福祉２'!F15+'老人福祉２'!H15=0,"　",ROUND((老人福祉１!#REF!+老人福祉１!#REF!+老人福祉１!#REF!+'老人福祉２'!E15+老人福祉２!#REF!+老人福祉２!#REF!)/(老人福祉１!#REF!+老人福祉１!#REF!+老人福祉１!#REF!+'老人福祉２'!D15+老人福祉２!#REF!+老人福祉２!#REF!)*100,1))</f>
        <v>#REF!</v>
      </c>
      <c r="C15" s="39">
        <v>4</v>
      </c>
      <c r="D15" s="39">
        <v>2583</v>
      </c>
      <c r="E15" s="39">
        <v>2</v>
      </c>
      <c r="F15" s="39">
        <v>1641</v>
      </c>
      <c r="G15" s="39">
        <v>360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1.5" customHeight="1" thickBot="1">
      <c r="A16" s="6" t="s">
        <v>72</v>
      </c>
      <c r="B16" s="49" t="e">
        <f>IF('老人福祉１'!C16+'老人福祉１'!E16+'老人福祉１'!G16+'老人福祉２'!B16+'老人福祉２'!F16+'老人福祉２'!H16=0,"　",ROUND((老人福祉１!#REF!+老人福祉１!#REF!+老人福祉１!#REF!+'老人福祉２'!E16+老人福祉２!#REF!+老人福祉２!#REF!)/(老人福祉１!#REF!+老人福祉１!#REF!+老人福祉１!#REF!+'老人福祉２'!D16+老人福祉２!#REF!+老人福祉２!#REF!)*100,1))</f>
        <v>#REF!</v>
      </c>
      <c r="C16" s="39">
        <v>5</v>
      </c>
      <c r="D16" s="39">
        <v>2147</v>
      </c>
      <c r="E16" s="39">
        <v>4</v>
      </c>
      <c r="F16" s="39">
        <v>3627</v>
      </c>
      <c r="G16" s="39">
        <v>460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1.5" customHeight="1" thickBot="1" thickTop="1">
      <c r="A17" s="8" t="s">
        <v>78</v>
      </c>
      <c r="B17" s="51" t="e">
        <f>IF('老人福祉１'!C17+'老人福祉１'!E17+'老人福祉１'!G17+'老人福祉２'!B17+'老人福祉２'!F17+'老人福祉２'!H17=0,"　",ROUND((老人福祉１!#REF!+老人福祉１!#REF!+老人福祉１!#REF!+'老人福祉２'!E17+老人福祉２!#REF!+老人福祉２!#REF!)/(老人福祉１!#REF!+老人福祉１!#REF!+老人福祉１!#REF!+'老人福祉２'!D17+老人福祉２!#REF!+老人福祉２!#REF!)*100,1))</f>
        <v>#REF!</v>
      </c>
      <c r="C17" s="41">
        <f aca="true" t="shared" si="0" ref="C17:M17">SUM(C5:C16)</f>
        <v>43</v>
      </c>
      <c r="D17" s="41">
        <f t="shared" si="0"/>
        <v>25947</v>
      </c>
      <c r="E17" s="41">
        <f t="shared" si="0"/>
        <v>27</v>
      </c>
      <c r="F17" s="41">
        <f t="shared" si="0"/>
        <v>23205</v>
      </c>
      <c r="G17" s="41">
        <f t="shared" si="0"/>
        <v>3750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2</v>
      </c>
      <c r="L17" s="41">
        <f t="shared" si="0"/>
        <v>2640</v>
      </c>
      <c r="M17" s="41">
        <f t="shared" si="0"/>
        <v>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1.5" customHeight="1" thickTop="1">
      <c r="A18" s="6" t="s">
        <v>9</v>
      </c>
      <c r="B18" s="49" t="e">
        <f>IF('老人福祉１'!C18+'老人福祉１'!E18+'老人福祉１'!G18+'老人福祉２'!B18+'老人福祉２'!F18+'老人福祉２'!H18=0,"　",ROUND((老人福祉１!#REF!+老人福祉１!#REF!+老人福祉１!#REF!+'老人福祉２'!E18+老人福祉２!#REF!+老人福祉２!#REF!)/(老人福祉１!#REF!+老人福祉１!#REF!+老人福祉１!#REF!+'老人福祉２'!D18+老人福祉２!#REF!+老人福祉２!#REF!)*100,1))</f>
        <v>#REF!</v>
      </c>
      <c r="C18" s="39">
        <v>1</v>
      </c>
      <c r="D18" s="39">
        <v>598</v>
      </c>
      <c r="E18" s="39">
        <v>1</v>
      </c>
      <c r="F18" s="39">
        <v>906</v>
      </c>
      <c r="G18" s="39">
        <v>90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1.5" customHeight="1">
      <c r="A19" s="6" t="s">
        <v>10</v>
      </c>
      <c r="B19" s="49" t="e">
        <f>IF('老人福祉１'!C19+'老人福祉１'!E19+'老人福祉１'!G19+'老人福祉２'!B19+'老人福祉２'!F19+'老人福祉２'!H19=0,"　",ROUND((老人福祉１!#REF!+老人福祉１!#REF!+老人福祉１!#REF!+'老人福祉２'!E19+老人福祉２!#REF!+老人福祉２!#REF!)/(老人福祉１!#REF!+老人福祉１!#REF!+老人福祉１!#REF!+'老人福祉２'!D19+老人福祉２!#REF!+老人福祉２!#REF!)*100,1))</f>
        <v>#REF!</v>
      </c>
      <c r="C19" s="39">
        <v>0</v>
      </c>
      <c r="D19" s="39">
        <v>0</v>
      </c>
      <c r="E19" s="39">
        <v>1</v>
      </c>
      <c r="F19" s="39">
        <v>137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1.5" customHeight="1">
      <c r="A20" s="6" t="s">
        <v>11</v>
      </c>
      <c r="B20" s="49" t="e">
        <f>IF('老人福祉１'!C20+'老人福祉１'!E20+'老人福祉１'!G20+'老人福祉２'!B20+'老人福祉２'!F20+'老人福祉２'!H20=0,"　",ROUND((老人福祉１!#REF!+老人福祉１!#REF!+老人福祉１!#REF!+'老人福祉２'!E20+老人福祉２!#REF!+老人福祉２!#REF!)/(老人福祉１!#REF!+老人福祉１!#REF!+老人福祉１!#REF!+'老人福祉２'!D20+老人福祉２!#REF!+老人福祉２!#REF!)*100,1))</f>
        <v>#REF!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1.5" customHeight="1">
      <c r="A21" s="6" t="s">
        <v>12</v>
      </c>
      <c r="B21" s="49" t="e">
        <f>IF('老人福祉１'!C21+'老人福祉１'!E21+'老人福祉１'!G21+'老人福祉２'!B21+'老人福祉２'!F21+'老人福祉２'!H21=0,"　",ROUND((老人福祉１!#REF!+老人福祉１!#REF!+老人福祉１!#REF!+'老人福祉２'!E21+老人福祉２!#REF!+老人福祉２!#REF!)/(老人福祉１!#REF!+老人福祉１!#REF!+老人福祉１!#REF!+'老人福祉２'!D21+老人福祉２!#REF!+老人福祉２!#REF!)*100,1))</f>
        <v>#REF!</v>
      </c>
      <c r="C21" s="39">
        <v>1</v>
      </c>
      <c r="D21" s="39">
        <v>1167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1.5" customHeight="1">
      <c r="A22" s="9" t="s">
        <v>13</v>
      </c>
      <c r="B22" s="52" t="str">
        <f>IF('老人福祉１'!C22+'老人福祉１'!E22+'老人福祉１'!G22+'老人福祉２'!B22+'老人福祉２'!F22+'老人福祉２'!H22=0,"　",ROUND((老人福祉１!#REF!+老人福祉１!#REF!+老人福祉１!#REF!+'老人福祉２'!E22+老人福祉２!#REF!+老人福祉２!#REF!)/(老人福祉１!#REF!+老人福祉１!#REF!+老人福祉１!#REF!+'老人福祉２'!D22+老人福祉２!#REF!+老人福祉２!#REF!)*100,1))</f>
        <v>　</v>
      </c>
      <c r="C22" s="42">
        <v>1</v>
      </c>
      <c r="D22" s="42">
        <v>711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31.5" customHeight="1">
      <c r="A23" s="6" t="s">
        <v>14</v>
      </c>
      <c r="B23" s="49" t="str">
        <f>IF('老人福祉１'!C23+'老人福祉１'!E23+'老人福祉１'!G23+'老人福祉２'!B23+'老人福祉２'!F23+'老人福祉２'!H23=0,"　",ROUND((老人福祉１!#REF!+老人福祉１!#REF!+老人福祉１!#REF!+'老人福祉２'!E23+老人福祉２!#REF!+老人福祉２!#REF!)/(老人福祉１!#REF!+老人福祉１!#REF!+老人福祉１!#REF!+'老人福祉２'!D23+老人福祉２!#REF!+老人福祉２!#REF!)*100,1))</f>
        <v>　</v>
      </c>
      <c r="C23" s="39">
        <v>1</v>
      </c>
      <c r="D23" s="39">
        <v>897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1.5" customHeight="1">
      <c r="A24" s="6" t="s">
        <v>15</v>
      </c>
      <c r="B24" s="49" t="str">
        <f>IF('老人福祉１'!C24+'老人福祉１'!E24+'老人福祉１'!G24+'老人福祉２'!B24+'老人福祉２'!F24+'老人福祉２'!H24=0,"　",ROUND((老人福祉１!#REF!+老人福祉１!#REF!+老人福祉１!#REF!+'老人福祉２'!E24+老人福祉２!#REF!+老人福祉２!#REF!)/(老人福祉１!#REF!+老人福祉１!#REF!+老人福祉１!#REF!+'老人福祉２'!D24+老人福祉２!#REF!+老人福祉２!#REF!)*100,1))</f>
        <v>　</v>
      </c>
      <c r="C24" s="39">
        <v>1</v>
      </c>
      <c r="D24" s="39">
        <v>351</v>
      </c>
      <c r="E24" s="39">
        <v>1</v>
      </c>
      <c r="F24" s="39">
        <v>543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31.5" customHeight="1">
      <c r="A25" s="6" t="s">
        <v>16</v>
      </c>
      <c r="B25" s="49" t="str">
        <f>IF('老人福祉１'!C25+'老人福祉１'!E25+'老人福祉１'!G25+'老人福祉２'!B25+'老人福祉２'!F25+'老人福祉２'!H25=0,"　",ROUND((老人福祉１!#REF!+老人福祉１!#REF!+老人福祉１!#REF!+'老人福祉２'!E25+老人福祉２!#REF!+老人福祉２!#REF!)/(老人福祉１!#REF!+老人福祉１!#REF!+老人福祉１!#REF!+'老人福祉２'!D25+老人福祉２!#REF!+老人福祉２!#REF!)*100,1))</f>
        <v>　</v>
      </c>
      <c r="C25" s="39">
        <v>1</v>
      </c>
      <c r="D25" s="39">
        <v>150</v>
      </c>
      <c r="E25" s="39">
        <v>1</v>
      </c>
      <c r="F25" s="39">
        <v>996</v>
      </c>
      <c r="G25" s="39">
        <v>100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1.5" customHeight="1">
      <c r="A26" s="6" t="s">
        <v>17</v>
      </c>
      <c r="B26" s="49" t="str">
        <f>IF('老人福祉１'!C26+'老人福祉１'!E26+'老人福祉１'!G26+'老人福祉２'!B26+'老人福祉２'!F26+'老人福祉２'!H26=0,"　",ROUND((老人福祉１!#REF!+老人福祉１!#REF!+老人福祉１!#REF!+'老人福祉２'!E26+老人福祉２!#REF!+老人福祉２!#REF!)/(老人福祉１!#REF!+老人福祉１!#REF!+老人福祉１!#REF!+'老人福祉２'!D26+老人福祉２!#REF!+老人福祉２!#REF!)*100,1))</f>
        <v>　</v>
      </c>
      <c r="C26" s="39">
        <v>1</v>
      </c>
      <c r="D26" s="39">
        <v>630</v>
      </c>
      <c r="E26" s="39">
        <v>1</v>
      </c>
      <c r="F26" s="39">
        <v>548</v>
      </c>
      <c r="G26" s="39">
        <v>100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1.5" customHeight="1">
      <c r="A27" s="7" t="s">
        <v>18</v>
      </c>
      <c r="B27" s="50" t="str">
        <f>IF('老人福祉１'!C27+'老人福祉１'!E27+'老人福祉１'!G27+'老人福祉２'!B27+'老人福祉２'!F27+'老人福祉２'!H27=0,"　",ROUND((老人福祉１!#REF!+老人福祉１!#REF!+老人福祉１!#REF!+'老人福祉２'!E27+老人福祉２!#REF!+老人福祉２!#REF!)/(老人福祉１!#REF!+老人福祉１!#REF!+老人福祉１!#REF!+'老人福祉２'!D27+老人福祉２!#REF!+老人福祉２!#REF!)*100,1))</f>
        <v>　</v>
      </c>
      <c r="C27" s="40">
        <v>1</v>
      </c>
      <c r="D27" s="40">
        <v>1304</v>
      </c>
      <c r="E27" s="40">
        <v>1</v>
      </c>
      <c r="F27" s="40">
        <v>603</v>
      </c>
      <c r="G27" s="40">
        <v>80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31.5" customHeight="1">
      <c r="A28" s="6" t="s">
        <v>19</v>
      </c>
      <c r="B28" s="49" t="str">
        <f>IF('老人福祉１'!C28+'老人福祉１'!E28+'老人福祉１'!G28+'老人福祉２'!B28+'老人福祉２'!F28+'老人福祉２'!H28=0,"　",ROUND((老人福祉１!#REF!+老人福祉１!#REF!+老人福祉１!#REF!+'老人福祉２'!E28+老人福祉２!#REF!+老人福祉２!#REF!)/(老人福祉１!#REF!+老人福祉１!#REF!+老人福祉１!#REF!+'老人福祉２'!D28+老人福祉２!#REF!+老人福祉２!#REF!)*100,1))</f>
        <v>　</v>
      </c>
      <c r="C28" s="39">
        <v>1</v>
      </c>
      <c r="D28" s="39">
        <v>215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31.5" customHeight="1">
      <c r="A29" s="6" t="s">
        <v>20</v>
      </c>
      <c r="B29" s="49" t="str">
        <f>IF('老人福祉１'!C29+'老人福祉１'!E29+'老人福祉１'!G29+'老人福祉２'!B29+'老人福祉２'!F29+'老人福祉２'!H29=0,"　",ROUND((老人福祉１!#REF!+老人福祉１!#REF!+老人福祉１!#REF!+'老人福祉２'!E29+老人福祉２!#REF!+老人福祉２!#REF!)/(老人福祉１!#REF!+老人福祉１!#REF!+老人福祉１!#REF!+'老人福祉２'!D29+老人福祉２!#REF!+老人福祉２!#REF!)*100,1))</f>
        <v>　</v>
      </c>
      <c r="C29" s="39">
        <v>1</v>
      </c>
      <c r="D29" s="39">
        <v>552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31.5" customHeight="1">
      <c r="A30" s="6" t="s">
        <v>73</v>
      </c>
      <c r="B30" s="49" t="str">
        <f>IF('老人福祉１'!C30+'老人福祉１'!E30+'老人福祉１'!G30+'老人福祉２'!B30+'老人福祉２'!F30+'老人福祉２'!H30=0,"　",ROUND((老人福祉１!#REF!+老人福祉１!#REF!+老人福祉１!#REF!+'老人福祉２'!E30+老人福祉２!#REF!+老人福祉２!#REF!)/(老人福祉１!#REF!+老人福祉１!#REF!+老人福祉１!#REF!+'老人福祉２'!D30+老人福祉２!#REF!+老人福祉２!#REF!)*100,1))</f>
        <v>　</v>
      </c>
      <c r="C30" s="39">
        <v>4</v>
      </c>
      <c r="D30" s="39">
        <v>1752</v>
      </c>
      <c r="E30" s="39">
        <v>2</v>
      </c>
      <c r="F30" s="39">
        <v>1129</v>
      </c>
      <c r="G30" s="39">
        <v>150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31.5" customHeight="1">
      <c r="A31" s="6" t="s">
        <v>21</v>
      </c>
      <c r="B31" s="49" t="str">
        <f>IF('老人福祉１'!C31+'老人福祉１'!E31+'老人福祉１'!G31+'老人福祉２'!B31+'老人福祉２'!F31+'老人福祉２'!H31=0,"　",ROUND((老人福祉１!#REF!+老人福祉１!#REF!+老人福祉１!#REF!+'老人福祉２'!E31+老人福祉２!#REF!+老人福祉２!#REF!)/(老人福祉１!#REF!+老人福祉１!#REF!+老人福祉１!#REF!+'老人福祉２'!D31+老人福祉２!#REF!+老人福祉２!#REF!)*100,1))</f>
        <v>　</v>
      </c>
      <c r="C31" s="39">
        <v>1</v>
      </c>
      <c r="D31" s="39">
        <v>805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31.5" customHeight="1">
      <c r="A32" s="9" t="s">
        <v>22</v>
      </c>
      <c r="B32" s="52" t="str">
        <f>IF('老人福祉１'!C32+'老人福祉１'!E32+'老人福祉１'!G32+'老人福祉２'!B32+'老人福祉２'!F32+'老人福祉２'!H32=0,"　",ROUND((老人福祉１!#REF!+老人福祉１!#REF!+老人福祉１!#REF!+'老人福祉２'!E32+老人福祉２!#REF!+老人福祉２!#REF!)/(老人福祉１!#REF!+老人福祉１!#REF!+老人福祉１!#REF!+'老人福祉２'!D32+老人福祉２!#REF!+老人福祉２!#REF!)*100,1))</f>
        <v>　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31.5" customHeight="1">
      <c r="A33" s="6" t="s">
        <v>23</v>
      </c>
      <c r="B33" s="49" t="str">
        <f>IF('老人福祉１'!C33+'老人福祉１'!E33+'老人福祉１'!G33+'老人福祉２'!B33+'老人福祉２'!F33+'老人福祉２'!H33=0,"　",ROUND((老人福祉１!#REF!+老人福祉１!#REF!+老人福祉１!#REF!+'老人福祉２'!E33+老人福祉２!#REF!+老人福祉２!#REF!)/(老人福祉１!#REF!+老人福祉１!#REF!+老人福祉１!#REF!+'老人福祉２'!D33+老人福祉２!#REF!+老人福祉２!#REF!)*100,1))</f>
        <v>　</v>
      </c>
      <c r="C33" s="39">
        <v>1</v>
      </c>
      <c r="D33" s="39">
        <v>562</v>
      </c>
      <c r="E33" s="39">
        <v>1</v>
      </c>
      <c r="F33" s="39">
        <v>701</v>
      </c>
      <c r="G33" s="39">
        <v>120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31.5" customHeight="1">
      <c r="A34" s="6" t="s">
        <v>24</v>
      </c>
      <c r="B34" s="49" t="str">
        <f>IF('老人福祉１'!C34+'老人福祉１'!E34+'老人福祉１'!G34+'老人福祉２'!B34+'老人福祉２'!F34+'老人福祉２'!H34=0,"　",ROUND((老人福祉１!#REF!+老人福祉１!#REF!+老人福祉１!#REF!+'老人福祉２'!E34+老人福祉２!#REF!+老人福祉２!#REF!)/(老人福祉１!#REF!+老人福祉１!#REF!+老人福祉１!#REF!+'老人福祉２'!D34+老人福祉２!#REF!+老人福祉２!#REF!)*100,1))</f>
        <v>　</v>
      </c>
      <c r="C34" s="39">
        <v>0</v>
      </c>
      <c r="D34" s="39">
        <v>0</v>
      </c>
      <c r="E34" s="39">
        <v>1</v>
      </c>
      <c r="F34" s="39">
        <v>760</v>
      </c>
      <c r="G34" s="39">
        <v>80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31.5" customHeight="1">
      <c r="A35" s="6" t="s">
        <v>25</v>
      </c>
      <c r="B35" s="49" t="str">
        <f>IF('老人福祉１'!C35+'老人福祉１'!E35+'老人福祉１'!G35+'老人福祉２'!B35+'老人福祉２'!F35+'老人福祉２'!H35=0,"　",ROUND((老人福祉１!#REF!+老人福祉１!#REF!+老人福祉１!#REF!+'老人福祉２'!E35+老人福祉２!#REF!+老人福祉２!#REF!)/(老人福祉１!#REF!+老人福祉１!#REF!+老人福祉１!#REF!+'老人福祉２'!D35+老人福祉２!#REF!+老人福祉２!#REF!)*100,1))</f>
        <v>　</v>
      </c>
      <c r="C35" s="39">
        <v>0</v>
      </c>
      <c r="D35" s="39">
        <v>0</v>
      </c>
      <c r="E35" s="39">
        <v>1</v>
      </c>
      <c r="F35" s="39">
        <v>911</v>
      </c>
      <c r="G35" s="39">
        <v>120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31.5" customHeight="1">
      <c r="A36" s="6" t="s">
        <v>26</v>
      </c>
      <c r="B36" s="49" t="str">
        <f>IF('老人福祉１'!C36+'老人福祉１'!E36+'老人福祉１'!G36+'老人福祉２'!B36+'老人福祉２'!F36+'老人福祉２'!H36=0,"　",ROUND((老人福祉１!#REF!+老人福祉１!#REF!+老人福祉１!#REF!+'老人福祉２'!E36+老人福祉２!#REF!+老人福祉２!#REF!)/(老人福祉１!#REF!+老人福祉１!#REF!+老人福祉１!#REF!+'老人福祉２'!D36+老人福祉２!#REF!+老人福祉２!#REF!)*100,1))</f>
        <v>　</v>
      </c>
      <c r="C36" s="39">
        <v>1</v>
      </c>
      <c r="D36" s="39">
        <v>807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31.5" customHeight="1">
      <c r="A37" s="7" t="s">
        <v>27</v>
      </c>
      <c r="B37" s="50" t="str">
        <f>IF('老人福祉１'!C37+'老人福祉１'!E37+'老人福祉１'!G37+'老人福祉２'!B37+'老人福祉２'!F37+'老人福祉２'!H37=0,"　",ROUND((老人福祉１!#REF!+老人福祉１!#REF!+老人福祉１!#REF!+'老人福祉２'!E37+老人福祉２!#REF!+老人福祉２!#REF!)/(老人福祉１!#REF!+老人福祉１!#REF!+老人福祉１!#REF!+'老人福祉２'!D37+老人福祉２!#REF!+老人福祉２!#REF!)*100,1))</f>
        <v>　</v>
      </c>
      <c r="C37" s="40">
        <v>2</v>
      </c>
      <c r="D37" s="40">
        <v>1409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31.5" customHeight="1">
      <c r="A38" s="6" t="s">
        <v>28</v>
      </c>
      <c r="B38" s="49" t="str">
        <f>IF('老人福祉１'!C38+'老人福祉１'!E38+'老人福祉１'!G38+'老人福祉２'!B38+'老人福祉２'!F38+'老人福祉２'!H38=0,"　",ROUND((老人福祉１!#REF!+老人福祉１!#REF!+老人福祉１!#REF!+'老人福祉２'!E38+老人福祉２!#REF!+老人福祉２!#REF!)/(老人福祉１!#REF!+老人福祉１!#REF!+老人福祉１!#REF!+'老人福祉２'!D38+老人福祉２!#REF!+老人福祉２!#REF!)*100,1))</f>
        <v>　</v>
      </c>
      <c r="C38" s="39">
        <v>1</v>
      </c>
      <c r="D38" s="39">
        <v>582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31.5" customHeight="1">
      <c r="A39" s="6" t="s">
        <v>29</v>
      </c>
      <c r="B39" s="49" t="str">
        <f>IF('老人福祉１'!C39+'老人福祉１'!E39+'老人福祉１'!G39+'老人福祉２'!B39+'老人福祉２'!F39+'老人福祉２'!H39=0,"　",ROUND((老人福祉１!#REF!+老人福祉１!#REF!+老人福祉１!#REF!+'老人福祉２'!E39+老人福祉２!#REF!+老人福祉２!#REF!)/(老人福祉１!#REF!+老人福祉１!#REF!+老人福祉１!#REF!+'老人福祉２'!D39+老人福祉２!#REF!+老人福祉２!#REF!)*100,1))</f>
        <v>　</v>
      </c>
      <c r="C39" s="39">
        <v>1</v>
      </c>
      <c r="D39" s="39">
        <v>395</v>
      </c>
      <c r="E39" s="39">
        <v>1</v>
      </c>
      <c r="F39" s="39">
        <v>633</v>
      </c>
      <c r="G39" s="39">
        <v>120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31.5" customHeight="1">
      <c r="A40" s="6" t="s">
        <v>30</v>
      </c>
      <c r="B40" s="49" t="str">
        <f>IF('老人福祉１'!C40+'老人福祉１'!E40+'老人福祉１'!G40+'老人福祉２'!B40+'老人福祉２'!F40+'老人福祉２'!H40=0,"　",ROUND((老人福祉１!#REF!+老人福祉１!#REF!+老人福祉１!#REF!+'老人福祉２'!E40+老人福祉２!#REF!+老人福祉２!#REF!)/(老人福祉１!#REF!+老人福祉１!#REF!+老人福祉１!#REF!+'老人福祉２'!D40+老人福祉２!#REF!+老人福祉２!#REF!)*100,1))</f>
        <v>　</v>
      </c>
      <c r="C40" s="39">
        <v>1</v>
      </c>
      <c r="D40" s="39">
        <v>980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1.5" customHeight="1">
      <c r="A41" s="6" t="s">
        <v>74</v>
      </c>
      <c r="B41" s="49" t="str">
        <f>IF('老人福祉１'!C41+'老人福祉１'!E41+'老人福祉１'!G41+'老人福祉２'!B41+'老人福祉２'!F41+'老人福祉２'!H41=0,"　",ROUND((老人福祉１!#REF!+老人福祉１!#REF!+老人福祉１!#REF!+'老人福祉２'!E41+老人福祉２!#REF!+老人福祉２!#REF!)/(老人福祉１!#REF!+老人福祉１!#REF!+老人福祉１!#REF!+'老人福祉２'!D41+老人福祉２!#REF!+老人福祉２!#REF!)*100,1))</f>
        <v>　</v>
      </c>
      <c r="C41" s="39">
        <v>2</v>
      </c>
      <c r="D41" s="39">
        <v>1327</v>
      </c>
      <c r="E41" s="39">
        <v>2</v>
      </c>
      <c r="F41" s="39">
        <v>2022</v>
      </c>
      <c r="G41" s="39">
        <v>140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31.5" customHeight="1">
      <c r="A42" s="6" t="s">
        <v>31</v>
      </c>
      <c r="B42" s="49" t="str">
        <f>IF('老人福祉１'!C42+'老人福祉１'!E42+'老人福祉１'!G42+'老人福祉２'!B42+'老人福祉２'!F42+'老人福祉２'!H42=0,"　",ROUND((老人福祉１!#REF!+老人福祉１!#REF!+老人福祉１!#REF!+'老人福祉２'!E42+老人福祉２!#REF!+老人福祉２!#REF!)/(老人福祉１!#REF!+老人福祉１!#REF!+老人福祉１!#REF!+'老人福祉２'!D42+老人福祉２!#REF!+老人福祉２!#REF!)*100,1))</f>
        <v>　</v>
      </c>
      <c r="C42" s="39">
        <v>2</v>
      </c>
      <c r="D42" s="39">
        <v>1355</v>
      </c>
      <c r="E42" s="39">
        <v>1</v>
      </c>
      <c r="F42" s="39">
        <v>522</v>
      </c>
      <c r="G42" s="39">
        <v>150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1.5" customHeight="1">
      <c r="A43" s="5" t="s">
        <v>32</v>
      </c>
      <c r="B43" s="48" t="str">
        <f>IF('老人福祉１'!C43+'老人福祉１'!E43+'老人福祉１'!G43+'老人福祉２'!B43+'老人福祉２'!F43+'老人福祉２'!H43=0,"　",ROUND((老人福祉１!#REF!+老人福祉１!#REF!+老人福祉１!#REF!+'老人福祉２'!E43+老人福祉２!#REF!+老人福祉２!#REF!)/(老人福祉１!#REF!+老人福祉１!#REF!+老人福祉１!#REF!+'老人福祉２'!D43+老人福祉２!#REF!+老人福祉２!#REF!)*100,1))</f>
        <v>　</v>
      </c>
      <c r="C43" s="38">
        <v>0</v>
      </c>
      <c r="D43" s="38">
        <v>0</v>
      </c>
      <c r="E43" s="38">
        <v>1</v>
      </c>
      <c r="F43" s="38">
        <v>819</v>
      </c>
      <c r="G43" s="38">
        <v>120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1.5" customHeight="1">
      <c r="A44" s="6" t="s">
        <v>33</v>
      </c>
      <c r="B44" s="49" t="str">
        <f>IF('老人福祉１'!C44+'老人福祉１'!E44+'老人福祉１'!G44+'老人福祉２'!B44+'老人福祉２'!F44+'老人福祉２'!H44=0,"　",ROUND((老人福祉１!#REF!+老人福祉１!#REF!+老人福祉１!#REF!+'老人福祉２'!E44+老人福祉２!#REF!+老人福祉２!#REF!)/(老人福祉１!#REF!+老人福祉１!#REF!+老人福祉１!#REF!+'老人福祉２'!D44+老人福祉２!#REF!+老人福祉２!#REF!)*100,1))</f>
        <v>　</v>
      </c>
      <c r="C44" s="39">
        <v>1</v>
      </c>
      <c r="D44" s="39">
        <v>481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1.5" customHeight="1">
      <c r="A45" s="6" t="s">
        <v>34</v>
      </c>
      <c r="B45" s="49" t="str">
        <f>IF('老人福祉１'!C45+'老人福祉１'!E45+'老人福祉１'!G45+'老人福祉２'!B45+'老人福祉２'!F45+'老人福祉２'!H45=0,"　",ROUND((老人福祉１!#REF!+老人福祉１!#REF!+老人福祉１!#REF!+'老人福祉２'!E45+老人福祉２!#REF!+老人福祉２!#REF!)/(老人福祉１!#REF!+老人福祉１!#REF!+老人福祉１!#REF!+'老人福祉２'!D45+老人福祉２!#REF!+老人福祉２!#REF!)*100,1))</f>
        <v>　</v>
      </c>
      <c r="C45" s="39">
        <v>1</v>
      </c>
      <c r="D45" s="39">
        <v>780</v>
      </c>
      <c r="E45" s="39">
        <v>1</v>
      </c>
      <c r="F45" s="39">
        <v>1245</v>
      </c>
      <c r="G45" s="39">
        <v>200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1.5" customHeight="1">
      <c r="A46" s="6" t="s">
        <v>35</v>
      </c>
      <c r="B46" s="49" t="str">
        <f>IF('老人福祉１'!C46+'老人福祉１'!E46+'老人福祉１'!G46+'老人福祉２'!B46+'老人福祉２'!F46+'老人福祉２'!H46=0,"　",ROUND((老人福祉１!#REF!+老人福祉１!#REF!+老人福祉１!#REF!+'老人福祉２'!E46+老人福祉２!#REF!+老人福祉２!#REF!)/(老人福祉１!#REF!+老人福祉１!#REF!+老人福祉１!#REF!+'老人福祉２'!D46+老人福祉２!#REF!+老人福祉２!#REF!)*100,1))</f>
        <v>　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1.5" customHeight="1">
      <c r="A47" s="7" t="s">
        <v>36</v>
      </c>
      <c r="B47" s="50" t="str">
        <f>IF('老人福祉１'!C47+'老人福祉１'!E47+'老人福祉１'!G47+'老人福祉２'!B47+'老人福祉２'!F47+'老人福祉２'!H47=0,"　",ROUND((老人福祉１!#REF!+老人福祉１!#REF!+老人福祉１!#REF!+'老人福祉２'!E47+老人福祉２!#REF!+老人福祉２!#REF!)/(老人福祉１!#REF!+老人福祉１!#REF!+老人福祉１!#REF!+'老人福祉２'!D47+老人福祉２!#REF!+老人福祉２!#REF!)*100,1))</f>
        <v>　</v>
      </c>
      <c r="C47" s="40">
        <v>1</v>
      </c>
      <c r="D47" s="40">
        <v>235</v>
      </c>
      <c r="E47" s="40">
        <v>1</v>
      </c>
      <c r="F47" s="40">
        <v>645</v>
      </c>
      <c r="G47" s="40">
        <v>200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1.5" customHeight="1">
      <c r="A48" s="6" t="s">
        <v>37</v>
      </c>
      <c r="B48" s="49" t="e">
        <f>IF('老人福祉１'!C48+'老人福祉１'!E48+'老人福祉１'!G48+'老人福祉２'!B48+'老人福祉２'!F48+'老人福祉２'!H48=0,"　",ROUND((老人福祉１!#REF!+老人福祉１!#REF!+老人福祉１!#REF!+'老人福祉２'!E48+老人福祉２!#REF!+老人福祉２!#REF!)/(老人福祉１!#REF!+老人福祉１!#REF!+老人福祉１!#REF!+'老人福祉２'!D48+老人福祉２!#REF!+老人福祉２!#REF!)*100,1))</f>
        <v>#REF!</v>
      </c>
      <c r="C48" s="39">
        <v>1</v>
      </c>
      <c r="D48" s="39">
        <v>642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1.5" customHeight="1">
      <c r="A49" s="6" t="s">
        <v>38</v>
      </c>
      <c r="B49" s="49" t="str">
        <f>IF('老人福祉１'!C49+'老人福祉１'!E49+'老人福祉１'!G49+'老人福祉２'!B49+'老人福祉２'!F49+'老人福祉２'!H49=0,"　",ROUND((老人福祉１!#REF!+老人福祉１!#REF!+老人福祉１!#REF!+'老人福祉２'!E49+老人福祉２!#REF!+老人福祉２!#REF!)/(老人福祉１!#REF!+老人福祉１!#REF!+老人福祉１!#REF!+'老人福祉２'!D49+老人福祉２!#REF!+老人福祉２!#REF!)*100,1))</f>
        <v>　</v>
      </c>
      <c r="C49" s="39">
        <v>1</v>
      </c>
      <c r="D49" s="39">
        <v>338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1.5" customHeight="1">
      <c r="A50" s="6" t="s">
        <v>39</v>
      </c>
      <c r="B50" s="49" t="e">
        <f>IF('老人福祉１'!C50+'老人福祉１'!E50+'老人福祉１'!G50+'老人福祉２'!B50+'老人福祉２'!F50+'老人福祉２'!H50=0,"　",ROUND((老人福祉１!#REF!+老人福祉１!#REF!+老人福祉１!#REF!+'老人福祉２'!E50+老人福祉２!#REF!+老人福祉２!#REF!)/(老人福祉１!#REF!+老人福祉１!#REF!+老人福祉１!#REF!+'老人福祉２'!D50+老人福祉２!#REF!+老人福祉２!#REF!)*100,1))</f>
        <v>#REF!</v>
      </c>
      <c r="C50" s="39">
        <v>1</v>
      </c>
      <c r="D50" s="39">
        <v>348</v>
      </c>
      <c r="E50" s="39">
        <v>1</v>
      </c>
      <c r="F50" s="39">
        <v>548</v>
      </c>
      <c r="G50" s="39">
        <v>200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1.5" customHeight="1">
      <c r="A51" s="6" t="s">
        <v>40</v>
      </c>
      <c r="B51" s="49" t="str">
        <f>IF('老人福祉１'!C51+'老人福祉１'!E51+'老人福祉１'!G51+'老人福祉２'!B51+'老人福祉２'!F51+'老人福祉２'!H51=0,"　",ROUND((老人福祉１!#REF!+老人福祉１!#REF!+老人福祉１!#REF!+'老人福祉２'!E51+老人福祉２!#REF!+老人福祉２!#REF!)/(老人福祉１!#REF!+老人福祉１!#REF!+老人福祉１!#REF!+'老人福祉２'!D51+老人福祉２!#REF!+老人福祉２!#REF!)*100,1))</f>
        <v>　</v>
      </c>
      <c r="C51" s="39">
        <v>1</v>
      </c>
      <c r="D51" s="39">
        <v>1129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1.5" customHeight="1">
      <c r="A52" s="6" t="s">
        <v>41</v>
      </c>
      <c r="B52" s="49" t="str">
        <f>IF('老人福祉１'!C52+'老人福祉１'!E52+'老人福祉１'!G52+'老人福祉２'!B52+'老人福祉２'!F52+'老人福祉２'!H52=0,"　",ROUND((老人福祉１!#REF!+老人福祉１!#REF!+老人福祉１!#REF!+'老人福祉２'!E52+老人福祉２!#REF!+老人福祉２!#REF!)/(老人福祉１!#REF!+老人福祉１!#REF!+老人福祉１!#REF!+'老人福祉２'!D52+老人福祉２!#REF!+老人福祉２!#REF!)*100,1))</f>
        <v>　</v>
      </c>
      <c r="C52" s="39">
        <v>1</v>
      </c>
      <c r="D52" s="39">
        <v>1000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1.5" customHeight="1">
      <c r="A53" s="5" t="s">
        <v>42</v>
      </c>
      <c r="B53" s="48" t="str">
        <f>IF('老人福祉１'!C53+'老人福祉１'!E53+'老人福祉１'!G53+'老人福祉２'!B53+'老人福祉２'!F53+'老人福祉２'!H53=0,"　",ROUND((老人福祉１!#REF!+老人福祉１!#REF!+老人福祉１!#REF!+'老人福祉２'!E53+老人福祉２!#REF!+老人福祉２!#REF!)/(老人福祉１!#REF!+老人福祉１!#REF!+老人福祉１!#REF!+'老人福祉２'!D53+老人福祉２!#REF!+老人福祉２!#REF!)*100,1))</f>
        <v>　</v>
      </c>
      <c r="C53" s="38">
        <v>1</v>
      </c>
      <c r="D53" s="38">
        <v>1024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31.5" customHeight="1">
      <c r="A54" s="6" t="s">
        <v>43</v>
      </c>
      <c r="B54" s="49" t="str">
        <f>IF('老人福祉１'!C54+'老人福祉１'!E54+'老人福祉１'!G54+'老人福祉２'!B54+'老人福祉２'!F54+'老人福祉２'!H54=0,"　",ROUND((老人福祉１!#REF!+老人福祉１!#REF!+老人福祉１!#REF!+'老人福祉２'!E54+老人福祉２!#REF!+老人福祉２!#REF!)/(老人福祉１!#REF!+老人福祉１!#REF!+老人福祉１!#REF!+'老人福祉２'!D54+老人福祉２!#REF!+老人福祉２!#REF!)*100,1))</f>
        <v>　</v>
      </c>
      <c r="C54" s="39">
        <v>1</v>
      </c>
      <c r="D54" s="39">
        <v>754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1.5" customHeight="1">
      <c r="A55" s="6" t="s">
        <v>44</v>
      </c>
      <c r="B55" s="49" t="e">
        <f>IF('老人福祉１'!C55+'老人福祉１'!E55+'老人福祉１'!G55+'老人福祉２'!B55+'老人福祉２'!F55+'老人福祉２'!H55=0,"　",ROUND((老人福祉１!#REF!+老人福祉１!#REF!+老人福祉１!#REF!+'老人福祉２'!E55+老人福祉２!#REF!+老人福祉２!#REF!)/(老人福祉１!#REF!+老人福祉１!#REF!+老人福祉１!#REF!+'老人福祉２'!D55+老人福祉２!#REF!+老人福祉２!#REF!)*100,1))</f>
        <v>#REF!</v>
      </c>
      <c r="C55" s="39">
        <v>3</v>
      </c>
      <c r="D55" s="39">
        <v>2739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1.5" customHeight="1">
      <c r="A56" s="6" t="s">
        <v>45</v>
      </c>
      <c r="B56" s="49" t="str">
        <f>IF('老人福祉１'!C56+'老人福祉１'!E56+'老人福祉１'!G56+'老人福祉２'!B56+'老人福祉２'!F56+'老人福祉２'!H56=0,"　",ROUND((老人福祉１!#REF!+老人福祉１!#REF!+老人福祉１!#REF!+'老人福祉２'!E56+老人福祉２!#REF!+老人福祉２!#REF!)/(老人福祉１!#REF!+老人福祉１!#REF!+老人福祉１!#REF!+'老人福祉２'!D56+老人福祉２!#REF!+老人福祉２!#REF!)*100,1))</f>
        <v>　</v>
      </c>
      <c r="C56" s="39">
        <v>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31.5" customHeight="1">
      <c r="A57" s="7" t="s">
        <v>46</v>
      </c>
      <c r="B57" s="50" t="str">
        <f>IF('老人福祉１'!C57+'老人福祉１'!E57+'老人福祉１'!G57+'老人福祉２'!B57+'老人福祉２'!F57+'老人福祉２'!H57=0,"　",ROUND((老人福祉１!#REF!+老人福祉１!#REF!+老人福祉１!#REF!+'老人福祉２'!E57+老人福祉２!#REF!+老人福祉２!#REF!)/(老人福祉１!#REF!+老人福祉１!#REF!+老人福祉１!#REF!+'老人福祉２'!D57+老人福祉２!#REF!+老人福祉２!#REF!)*100,1))</f>
        <v>　</v>
      </c>
      <c r="C57" s="40">
        <v>1</v>
      </c>
      <c r="D57" s="40">
        <v>742</v>
      </c>
      <c r="E57" s="40">
        <v>1</v>
      </c>
      <c r="F57" s="40">
        <v>498</v>
      </c>
      <c r="G57" s="40">
        <v>100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31.5" customHeight="1">
      <c r="A58" s="6" t="s">
        <v>47</v>
      </c>
      <c r="B58" s="49" t="str">
        <f>IF('老人福祉１'!C58+'老人福祉１'!E58+'老人福祉１'!G58+'老人福祉２'!B58+'老人福祉２'!F58+'老人福祉２'!H58=0,"　",ROUND((老人福祉１!#REF!+老人福祉１!#REF!+老人福祉１!#REF!+'老人福祉２'!E58+老人福祉２!#REF!+老人福祉２!#REF!)/(老人福祉１!#REF!+老人福祉１!#REF!+老人福祉１!#REF!+'老人福祉２'!D58+老人福祉２!#REF!+老人福祉２!#REF!)*100,1))</f>
        <v>　</v>
      </c>
      <c r="C58" s="39">
        <v>1</v>
      </c>
      <c r="D58" s="39">
        <v>723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1.5" customHeight="1">
      <c r="A59" s="6" t="s">
        <v>48</v>
      </c>
      <c r="B59" s="49" t="e">
        <f>IF('老人福祉１'!C59+'老人福祉１'!E59+'老人福祉１'!G59+'老人福祉２'!B59+'老人福祉２'!F59+'老人福祉２'!H59=0,"　",ROUND((老人福祉１!#REF!+老人福祉１!#REF!+老人福祉１!#REF!+'老人福祉２'!E59+老人福祉２!#REF!+老人福祉２!#REF!)/(老人福祉１!#REF!+老人福祉１!#REF!+老人福祉１!#REF!+'老人福祉２'!D59+老人福祉２!#REF!+老人福祉２!#REF!)*100,1))</f>
        <v>#REF!</v>
      </c>
      <c r="C59" s="39">
        <v>0</v>
      </c>
      <c r="D59" s="39">
        <v>0</v>
      </c>
      <c r="E59" s="39">
        <v>1</v>
      </c>
      <c r="F59" s="39">
        <v>322</v>
      </c>
      <c r="G59" s="39">
        <v>90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1.5" customHeight="1">
      <c r="A60" s="6" t="s">
        <v>49</v>
      </c>
      <c r="B60" s="49" t="str">
        <f>IF('老人福祉１'!C60+'老人福祉１'!E60+'老人福祉１'!G60+'老人福祉２'!B60+'老人福祉２'!F60+'老人福祉２'!H60=0,"　",ROUND((老人福祉１!#REF!+老人福祉１!#REF!+老人福祉１!#REF!+'老人福祉２'!E60+老人福祉２!#REF!+老人福祉２!#REF!)/(老人福祉１!#REF!+老人福祉１!#REF!+老人福祉１!#REF!+'老人福祉２'!D60+老人福祉２!#REF!+老人福祉２!#REF!)*100,1))</f>
        <v>　</v>
      </c>
      <c r="C60" s="39">
        <v>1</v>
      </c>
      <c r="D60" s="39">
        <v>654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1.5" customHeight="1">
      <c r="A61" s="6" t="s">
        <v>50</v>
      </c>
      <c r="B61" s="49" t="str">
        <f>IF('老人福祉１'!C61+'老人福祉１'!E61+'老人福祉１'!G61+'老人福祉２'!B61+'老人福祉２'!F61+'老人福祉２'!H61=0,"　",ROUND((老人福祉１!#REF!+老人福祉１!#REF!+老人福祉１!#REF!+'老人福祉２'!E61+老人福祉２!#REF!+老人福祉２!#REF!)/(老人福祉１!#REF!+老人福祉１!#REF!+老人福祉１!#REF!+'老人福祉２'!D61+老人福祉２!#REF!+老人福祉２!#REF!)*100,1))</f>
        <v>　</v>
      </c>
      <c r="C61" s="39">
        <v>0</v>
      </c>
      <c r="D61" s="39">
        <v>0</v>
      </c>
      <c r="E61" s="39">
        <v>1</v>
      </c>
      <c r="F61" s="39">
        <v>954</v>
      </c>
      <c r="G61" s="39">
        <v>96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1.5" customHeight="1">
      <c r="A62" s="6" t="s">
        <v>51</v>
      </c>
      <c r="B62" s="49" t="str">
        <f>IF('老人福祉１'!C62+'老人福祉１'!E62+'老人福祉１'!G62+'老人福祉２'!B62+'老人福祉２'!F62+'老人福祉２'!H62=0,"　",ROUND((老人福祉１!#REF!+老人福祉１!#REF!+老人福祉１!#REF!+'老人福祉２'!E62+老人福祉２!#REF!+老人福祉２!#REF!)/(老人福祉１!#REF!+老人福祉１!#REF!+老人福祉１!#REF!+'老人福祉２'!D62+老人福祉２!#REF!+老人福祉２!#REF!)*100,1))</f>
        <v>　</v>
      </c>
      <c r="C62" s="39">
        <v>1</v>
      </c>
      <c r="D62" s="39">
        <v>563</v>
      </c>
      <c r="E62" s="39">
        <v>1</v>
      </c>
      <c r="F62" s="39">
        <v>552</v>
      </c>
      <c r="G62" s="39">
        <v>50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31.5" customHeight="1">
      <c r="A63" s="5" t="s">
        <v>52</v>
      </c>
      <c r="B63" s="48" t="str">
        <f>IF('老人福祉１'!C63+'老人福祉１'!E63+'老人福祉１'!G63+'老人福祉２'!B63+'老人福祉２'!F63+'老人福祉２'!H63=0,"　",ROUND((老人福祉１!#REF!+老人福祉１!#REF!+老人福祉１!#REF!+'老人福祉２'!E63+老人福祉２!#REF!+老人福祉２!#REF!)/(老人福祉１!#REF!+老人福祉１!#REF!+老人福祉１!#REF!+'老人福祉２'!D63+老人福祉２!#REF!+老人福祉２!#REF!)*100,1))</f>
        <v>　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1.5" customHeight="1">
      <c r="A64" s="6" t="s">
        <v>53</v>
      </c>
      <c r="B64" s="49" t="str">
        <f>IF('老人福祉１'!C64+'老人福祉１'!E64+'老人福祉１'!G64+'老人福祉２'!B64+'老人福祉２'!F64+'老人福祉２'!H64=0,"　",ROUND((老人福祉１!#REF!+老人福祉１!#REF!+老人福祉１!#REF!+'老人福祉２'!E64+老人福祉２!#REF!+老人福祉２!#REF!)/(老人福祉１!#REF!+老人福祉１!#REF!+老人福祉１!#REF!+'老人福祉２'!D64+老人福祉２!#REF!+老人福祉２!#REF!)*100,1))</f>
        <v>　</v>
      </c>
      <c r="C64" s="39">
        <v>1</v>
      </c>
      <c r="D64" s="39">
        <v>1351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31.5" customHeight="1">
      <c r="A65" s="6" t="s">
        <v>54</v>
      </c>
      <c r="B65" s="49" t="str">
        <f>IF('老人福祉１'!C65+'老人福祉１'!E65+'老人福祉１'!G65+'老人福祉２'!B65+'老人福祉２'!F65+'老人福祉２'!H65=0,"　",ROUND((老人福祉１!#REF!+老人福祉１!#REF!+老人福祉１!#REF!+'老人福祉２'!E65+老人福祉２!#REF!+老人福祉２!#REF!)/(老人福祉１!#REF!+老人福祉１!#REF!+老人福祉１!#REF!+'老人福祉２'!D65+老人福祉２!#REF!+老人福祉２!#REF!)*100,1))</f>
        <v>　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1.5" customHeight="1" thickBot="1">
      <c r="A66" s="6" t="s">
        <v>55</v>
      </c>
      <c r="B66" s="49" t="str">
        <f>IF('老人福祉１'!C66+'老人福祉１'!E66+'老人福祉１'!G66+'老人福祉２'!B66+'老人福祉２'!F66+'老人福祉２'!H66=0,"　",ROUND((老人福祉１!#REF!+老人福祉１!#REF!+老人福祉１!#REF!+'老人福祉２'!E66+老人福祉２!#REF!+老人福祉２!#REF!)/(老人福祉１!#REF!+老人福祉１!#REF!+老人福祉１!#REF!+'老人福祉２'!D66+老人福祉２!#REF!+老人福祉２!#REF!)*100,1))</f>
        <v>　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1.5" customHeight="1" thickBot="1" thickTop="1">
      <c r="A67" s="8" t="s">
        <v>79</v>
      </c>
      <c r="B67" s="51" t="e">
        <f>IF('老人福祉１'!C67+'老人福祉１'!E67+'老人福祉１'!G67+'老人福祉２'!B67+'老人福祉２'!F67+'老人福祉２'!H67=0,"　",ROUND((老人福祉１!#REF!+老人福祉１!#REF!+老人福祉１!#REF!+'老人福祉２'!E67+老人福祉２!#REF!+老人福祉２!#REF!)/(老人福祉１!#REF!+老人福祉１!#REF!+老人福祉１!#REF!+'老人福祉２'!D67+老人福祉２!#REF!+老人福祉２!#REF!)*100,1))</f>
        <v>#REF!</v>
      </c>
      <c r="C67" s="41">
        <f aca="true" t="shared" si="1" ref="C67:M67">SUM(C18:C66)</f>
        <v>45</v>
      </c>
      <c r="D67" s="41">
        <f t="shared" si="1"/>
        <v>30052</v>
      </c>
      <c r="E67" s="41">
        <f t="shared" si="1"/>
        <v>23</v>
      </c>
      <c r="F67" s="41">
        <f t="shared" si="1"/>
        <v>15994</v>
      </c>
      <c r="G67" s="41">
        <f t="shared" si="1"/>
        <v>2306</v>
      </c>
      <c r="H67" s="41">
        <f t="shared" si="1"/>
        <v>0</v>
      </c>
      <c r="I67" s="41">
        <f t="shared" si="1"/>
        <v>0</v>
      </c>
      <c r="J67" s="41">
        <f t="shared" si="1"/>
        <v>0</v>
      </c>
      <c r="K67" s="41">
        <f t="shared" si="1"/>
        <v>0</v>
      </c>
      <c r="L67" s="41">
        <f t="shared" si="1"/>
        <v>0</v>
      </c>
      <c r="M67" s="41">
        <f t="shared" si="1"/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1.5" customHeight="1" thickTop="1">
      <c r="A68" s="10" t="s">
        <v>80</v>
      </c>
      <c r="B68" s="53" t="e">
        <f>IF('老人福祉１'!C68+'老人福祉１'!E68+'老人福祉１'!G68+'老人福祉２'!B68+'老人福祉２'!F68+'老人福祉２'!H68=0,"　",ROUND((老人福祉１!#REF!+老人福祉１!#REF!+老人福祉１!#REF!+'老人福祉２'!E68+老人福祉２!#REF!+老人福祉２!#REF!)/(老人福祉１!#REF!+老人福祉１!#REF!+老人福祉１!#REF!+'老人福祉２'!D68+老人福祉２!#REF!+老人福祉２!#REF!)*100,1))</f>
        <v>#REF!</v>
      </c>
      <c r="C68" s="43">
        <f aca="true" t="shared" si="2" ref="C68:M68">SUM(C67,C17)</f>
        <v>88</v>
      </c>
      <c r="D68" s="43">
        <f t="shared" si="2"/>
        <v>55999</v>
      </c>
      <c r="E68" s="43">
        <f t="shared" si="2"/>
        <v>50</v>
      </c>
      <c r="F68" s="43">
        <f t="shared" si="2"/>
        <v>39199</v>
      </c>
      <c r="G68" s="43">
        <f t="shared" si="2"/>
        <v>6056</v>
      </c>
      <c r="H68" s="43">
        <f t="shared" si="2"/>
        <v>0</v>
      </c>
      <c r="I68" s="43">
        <f t="shared" si="2"/>
        <v>0</v>
      </c>
      <c r="J68" s="43">
        <f t="shared" si="2"/>
        <v>0</v>
      </c>
      <c r="K68" s="43">
        <f t="shared" si="2"/>
        <v>2</v>
      </c>
      <c r="L68" s="43">
        <f t="shared" si="2"/>
        <v>2640</v>
      </c>
      <c r="M68" s="43">
        <f t="shared" si="2"/>
        <v>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3:30" ht="4.5" customHeight="1">
      <c r="C70" s="3"/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3:30" ht="13.5">
      <c r="C71" s="3"/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</sheetData>
  <sheetProtection/>
  <mergeCells count="10">
    <mergeCell ref="B1:J1"/>
    <mergeCell ref="K1:M1"/>
    <mergeCell ref="H2:J2"/>
    <mergeCell ref="H3:J3"/>
    <mergeCell ref="K3:L3"/>
    <mergeCell ref="K2:M2"/>
    <mergeCell ref="C3:D3"/>
    <mergeCell ref="C2:D2"/>
    <mergeCell ref="E3:G3"/>
    <mergeCell ref="E2:G2"/>
  </mergeCells>
  <printOptions/>
  <pageMargins left="0.7874015748031497" right="0.7874015748031497" top="0.7874015748031497" bottom="0.3937007874015748" header="0.5905511811023623" footer="0.31496062992125984"/>
  <pageSetup firstPageNumber="301" useFirstPageNumber="1" horizontalDpi="600" verticalDpi="600" orientation="portrait" paperSize="9" scale="36" r:id="rId1"/>
  <headerFooter alignWithMargins="0">
    <oddFooter>&amp;C&amp;28&amp;P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125" style="1" customWidth="1"/>
    <col min="3" max="7" width="14.125" style="127" customWidth="1"/>
    <col min="8" max="8" width="14.125" style="1" customWidth="1"/>
    <col min="9" max="13" width="14.125" style="127" customWidth="1"/>
    <col min="14" max="14" width="14.125" style="1" customWidth="1"/>
    <col min="15" max="17" width="14.125" style="127" customWidth="1"/>
    <col min="18" max="16384" width="9.00390625" style="1" customWidth="1"/>
  </cols>
  <sheetData>
    <row r="1" spans="1:17" ht="36" customHeight="1">
      <c r="A1" s="190" t="s">
        <v>75</v>
      </c>
      <c r="B1" s="288" t="s">
        <v>280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355" t="s">
        <v>281</v>
      </c>
      <c r="O1" s="356"/>
      <c r="P1" s="356"/>
      <c r="Q1" s="357"/>
    </row>
    <row r="2" spans="1:17" ht="27" customHeight="1">
      <c r="A2" s="191"/>
      <c r="B2" s="290" t="s">
        <v>275</v>
      </c>
      <c r="C2" s="290"/>
      <c r="D2" s="290"/>
      <c r="E2" s="290"/>
      <c r="F2" s="290"/>
      <c r="G2" s="271"/>
      <c r="H2" s="270" t="s">
        <v>276</v>
      </c>
      <c r="I2" s="290"/>
      <c r="J2" s="290"/>
      <c r="K2" s="290"/>
      <c r="L2" s="290"/>
      <c r="M2" s="290"/>
      <c r="N2" s="362" t="s">
        <v>278</v>
      </c>
      <c r="O2" s="362"/>
      <c r="P2" s="266" t="s">
        <v>279</v>
      </c>
      <c r="Q2" s="335"/>
    </row>
    <row r="3" spans="1:17" ht="27" customHeight="1">
      <c r="A3" s="192"/>
      <c r="B3" s="293" t="s">
        <v>253</v>
      </c>
      <c r="C3" s="360"/>
      <c r="D3" s="360"/>
      <c r="E3" s="360"/>
      <c r="F3" s="360" t="s">
        <v>274</v>
      </c>
      <c r="G3" s="360"/>
      <c r="H3" s="360" t="s">
        <v>253</v>
      </c>
      <c r="I3" s="360"/>
      <c r="J3" s="360"/>
      <c r="K3" s="360"/>
      <c r="L3" s="360" t="s">
        <v>274</v>
      </c>
      <c r="M3" s="360"/>
      <c r="N3" s="315" t="s">
        <v>253</v>
      </c>
      <c r="O3" s="361"/>
      <c r="P3" s="358" t="s">
        <v>420</v>
      </c>
      <c r="Q3" s="359"/>
    </row>
    <row r="4" spans="1:17" ht="27" customHeight="1">
      <c r="A4" s="76"/>
      <c r="B4" s="197" t="s">
        <v>251</v>
      </c>
      <c r="C4" s="135" t="s">
        <v>409</v>
      </c>
      <c r="D4" s="135" t="s">
        <v>272</v>
      </c>
      <c r="E4" s="135" t="s">
        <v>273</v>
      </c>
      <c r="F4" s="135" t="s">
        <v>251</v>
      </c>
      <c r="G4" s="135" t="s">
        <v>272</v>
      </c>
      <c r="H4" s="135" t="s">
        <v>251</v>
      </c>
      <c r="I4" s="135" t="s">
        <v>409</v>
      </c>
      <c r="J4" s="135" t="s">
        <v>272</v>
      </c>
      <c r="K4" s="135" t="s">
        <v>273</v>
      </c>
      <c r="L4" s="135" t="s">
        <v>251</v>
      </c>
      <c r="M4" s="135" t="s">
        <v>272</v>
      </c>
      <c r="N4" s="135" t="s">
        <v>251</v>
      </c>
      <c r="O4" s="135" t="s">
        <v>409</v>
      </c>
      <c r="P4" s="135" t="s">
        <v>251</v>
      </c>
      <c r="Q4" s="130" t="s">
        <v>277</v>
      </c>
    </row>
    <row r="5" spans="1:26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71">
        <v>0</v>
      </c>
      <c r="K5" s="118">
        <v>0</v>
      </c>
      <c r="L5" s="39">
        <v>0</v>
      </c>
      <c r="M5" s="39">
        <v>0</v>
      </c>
      <c r="N5" s="39">
        <v>0</v>
      </c>
      <c r="O5" s="39">
        <v>0</v>
      </c>
      <c r="P5" s="71">
        <v>0</v>
      </c>
      <c r="Q5" s="39">
        <v>0</v>
      </c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6</v>
      </c>
      <c r="O7" s="39">
        <v>2893</v>
      </c>
      <c r="P7" s="39">
        <v>0</v>
      </c>
      <c r="Q7" s="39">
        <v>0</v>
      </c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>
      <c r="A8" s="6" t="s">
        <v>3</v>
      </c>
      <c r="B8" s="39">
        <v>1</v>
      </c>
      <c r="C8" s="39">
        <v>471</v>
      </c>
      <c r="D8" s="39">
        <v>60</v>
      </c>
      <c r="E8" s="39">
        <v>37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222</v>
      </c>
      <c r="P8" s="39">
        <v>0</v>
      </c>
      <c r="Q8" s="39">
        <v>0</v>
      </c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1</v>
      </c>
      <c r="O9" s="40">
        <v>313</v>
      </c>
      <c r="P9" s="40">
        <v>0</v>
      </c>
      <c r="Q9" s="40">
        <v>0</v>
      </c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8">
        <v>619</v>
      </c>
      <c r="P10" s="38">
        <v>0</v>
      </c>
      <c r="Q10" s="38">
        <v>0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597</v>
      </c>
      <c r="P12" s="39">
        <v>0</v>
      </c>
      <c r="Q12" s="39">
        <v>0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2</v>
      </c>
      <c r="O13" s="39">
        <v>572</v>
      </c>
      <c r="P13" s="39">
        <v>0</v>
      </c>
      <c r="Q13" s="39">
        <v>0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>
      <c r="A14" s="7" t="s">
        <v>70</v>
      </c>
      <c r="B14" s="40">
        <v>1</v>
      </c>
      <c r="C14" s="40">
        <v>463</v>
      </c>
      <c r="D14" s="40">
        <v>40</v>
      </c>
      <c r="E14" s="40">
        <v>37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2</v>
      </c>
      <c r="O14" s="40">
        <v>1150</v>
      </c>
      <c r="P14" s="40">
        <v>0</v>
      </c>
      <c r="Q14" s="40"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thickBot="1" thickTop="1">
      <c r="A17" s="8" t="s">
        <v>78</v>
      </c>
      <c r="B17" s="41">
        <f aca="true" t="shared" si="0" ref="B17:G17">SUM(B5:B16)</f>
        <v>2</v>
      </c>
      <c r="C17" s="41">
        <f t="shared" si="0"/>
        <v>934</v>
      </c>
      <c r="D17" s="41">
        <f t="shared" si="0"/>
        <v>100</v>
      </c>
      <c r="E17" s="41">
        <f t="shared" si="0"/>
        <v>74</v>
      </c>
      <c r="F17" s="41">
        <f t="shared" si="0"/>
        <v>0</v>
      </c>
      <c r="G17" s="41">
        <f t="shared" si="0"/>
        <v>0</v>
      </c>
      <c r="H17" s="41">
        <f aca="true" t="shared" si="1" ref="H17:Q17">SUM(H5:H16)</f>
        <v>0</v>
      </c>
      <c r="I17" s="41">
        <f t="shared" si="1"/>
        <v>0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14</v>
      </c>
      <c r="O17" s="41">
        <f t="shared" si="1"/>
        <v>6366</v>
      </c>
      <c r="P17" s="41">
        <f t="shared" si="1"/>
        <v>0</v>
      </c>
      <c r="Q17" s="41">
        <f t="shared" si="1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3</v>
      </c>
      <c r="O23" s="39">
        <v>887</v>
      </c>
      <c r="P23" s="39">
        <v>0</v>
      </c>
      <c r="Q23" s="39">
        <v>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424</v>
      </c>
      <c r="P28" s="39">
        <v>0</v>
      </c>
      <c r="Q28" s="39">
        <v>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1</v>
      </c>
      <c r="Q29" s="39">
        <v>50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574</v>
      </c>
      <c r="P32" s="42">
        <v>1</v>
      </c>
      <c r="Q32" s="42">
        <v>50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30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428</v>
      </c>
      <c r="P49" s="39">
        <v>0</v>
      </c>
      <c r="Q49" s="39">
        <v>0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226</v>
      </c>
      <c r="P52" s="39">
        <v>0</v>
      </c>
      <c r="Q52" s="39">
        <v>0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</v>
      </c>
      <c r="O53" s="38">
        <v>134</v>
      </c>
      <c r="P53" s="38">
        <v>0</v>
      </c>
      <c r="Q53" s="38">
        <v>0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</v>
      </c>
      <c r="O56" s="39">
        <v>501</v>
      </c>
      <c r="P56" s="39">
        <v>0</v>
      </c>
      <c r="Q56" s="39">
        <v>0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1</v>
      </c>
      <c r="O58" s="39">
        <v>145</v>
      </c>
      <c r="P58" s="39">
        <v>0</v>
      </c>
      <c r="Q58" s="39">
        <v>0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</v>
      </c>
      <c r="O63" s="38">
        <v>643</v>
      </c>
      <c r="P63" s="38">
        <v>0</v>
      </c>
      <c r="Q63" s="38">
        <v>0</v>
      </c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335</v>
      </c>
      <c r="P64" s="39">
        <v>0</v>
      </c>
      <c r="Q64" s="39">
        <v>0</v>
      </c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391</v>
      </c>
      <c r="P65" s="39">
        <v>0</v>
      </c>
      <c r="Q65" s="39">
        <v>0</v>
      </c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1</v>
      </c>
      <c r="O66" s="39">
        <v>443</v>
      </c>
      <c r="P66" s="39">
        <v>0</v>
      </c>
      <c r="Q66" s="39">
        <v>0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1</v>
      </c>
      <c r="G67" s="41">
        <f t="shared" si="2"/>
        <v>30</v>
      </c>
      <c r="H67" s="41">
        <f aca="true" t="shared" si="3" ref="H67:Q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13</v>
      </c>
      <c r="O67" s="41">
        <f t="shared" si="3"/>
        <v>5131</v>
      </c>
      <c r="P67" s="41">
        <f t="shared" si="3"/>
        <v>2</v>
      </c>
      <c r="Q67" s="41">
        <f t="shared" si="3"/>
        <v>100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thickTop="1">
      <c r="A68" s="10" t="s">
        <v>80</v>
      </c>
      <c r="B68" s="43">
        <f aca="true" t="shared" si="4" ref="B68:G68">SUM(B67,B17)</f>
        <v>2</v>
      </c>
      <c r="C68" s="43">
        <f t="shared" si="4"/>
        <v>934</v>
      </c>
      <c r="D68" s="43">
        <f t="shared" si="4"/>
        <v>100</v>
      </c>
      <c r="E68" s="43">
        <f t="shared" si="4"/>
        <v>74</v>
      </c>
      <c r="F68" s="43">
        <f t="shared" si="4"/>
        <v>1</v>
      </c>
      <c r="G68" s="43">
        <f t="shared" si="4"/>
        <v>30</v>
      </c>
      <c r="H68" s="43">
        <f aca="true" t="shared" si="5" ref="H68:Q68">SUM(H67,H17)</f>
        <v>0</v>
      </c>
      <c r="I68" s="43">
        <f t="shared" si="5"/>
        <v>0</v>
      </c>
      <c r="J68" s="43">
        <f t="shared" si="5"/>
        <v>0</v>
      </c>
      <c r="K68" s="43">
        <f t="shared" si="5"/>
        <v>0</v>
      </c>
      <c r="L68" s="43">
        <f t="shared" si="5"/>
        <v>0</v>
      </c>
      <c r="M68" s="43">
        <f t="shared" si="5"/>
        <v>0</v>
      </c>
      <c r="N68" s="43">
        <f t="shared" si="5"/>
        <v>27</v>
      </c>
      <c r="O68" s="43">
        <f t="shared" si="5"/>
        <v>11497</v>
      </c>
      <c r="P68" s="43">
        <f t="shared" si="5"/>
        <v>2</v>
      </c>
      <c r="Q68" s="43">
        <f t="shared" si="5"/>
        <v>100</v>
      </c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126"/>
      <c r="K69" s="126"/>
      <c r="L69" s="126"/>
      <c r="M69" s="126"/>
      <c r="N69" s="3"/>
      <c r="O69" s="126"/>
      <c r="P69" s="126"/>
      <c r="Q69" s="126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H70" s="3"/>
      <c r="N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H71" s="3"/>
      <c r="N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12">
    <mergeCell ref="N3:O3"/>
    <mergeCell ref="N2:O2"/>
    <mergeCell ref="P2:Q2"/>
    <mergeCell ref="N1:Q1"/>
    <mergeCell ref="P3:Q3"/>
    <mergeCell ref="B1:M1"/>
    <mergeCell ref="B3:E3"/>
    <mergeCell ref="F3:G3"/>
    <mergeCell ref="B2:G2"/>
    <mergeCell ref="H2:M2"/>
    <mergeCell ref="H3:K3"/>
    <mergeCell ref="L3:M3"/>
  </mergeCells>
  <printOptions/>
  <pageMargins left="0.7874015748031497" right="0.7874015748031497" top="0.7874015748031497" bottom="0.3937007874015748" header="0.5905511811023623" footer="0.31496062992125984"/>
  <pageSetup firstPageNumber="302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D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3" width="16.875" style="127" customWidth="1"/>
    <col min="14" max="16384" width="9.00390625" style="1" customWidth="1"/>
  </cols>
  <sheetData>
    <row r="1" spans="1:13" ht="36" customHeight="1">
      <c r="A1" s="90" t="s">
        <v>75</v>
      </c>
      <c r="B1" s="332" t="s">
        <v>291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4"/>
    </row>
    <row r="2" spans="1:13" ht="27" customHeight="1">
      <c r="A2" s="91"/>
      <c r="B2" s="270" t="s">
        <v>292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</row>
    <row r="3" spans="1:13" ht="27" customHeight="1">
      <c r="A3" s="125"/>
      <c r="B3" s="21" t="s">
        <v>282</v>
      </c>
      <c r="C3" s="270" t="s">
        <v>253</v>
      </c>
      <c r="D3" s="290"/>
      <c r="E3" s="290"/>
      <c r="F3" s="271"/>
      <c r="G3" s="270" t="s">
        <v>283</v>
      </c>
      <c r="H3" s="290"/>
      <c r="I3" s="65" t="s">
        <v>300</v>
      </c>
      <c r="J3" s="65" t="s">
        <v>301</v>
      </c>
      <c r="K3" s="132" t="s">
        <v>302</v>
      </c>
      <c r="L3" s="65" t="s">
        <v>284</v>
      </c>
      <c r="M3" s="132" t="s">
        <v>285</v>
      </c>
    </row>
    <row r="4" spans="1:13" ht="27" customHeight="1">
      <c r="A4" s="93"/>
      <c r="B4" s="61" t="s">
        <v>286</v>
      </c>
      <c r="C4" s="135" t="s">
        <v>251</v>
      </c>
      <c r="D4" s="135" t="s">
        <v>409</v>
      </c>
      <c r="E4" s="135" t="s">
        <v>287</v>
      </c>
      <c r="F4" s="135" t="s">
        <v>288</v>
      </c>
      <c r="G4" s="135" t="s">
        <v>251</v>
      </c>
      <c r="H4" s="135" t="s">
        <v>289</v>
      </c>
      <c r="I4" s="200" t="s">
        <v>411</v>
      </c>
      <c r="J4" s="105" t="s">
        <v>412</v>
      </c>
      <c r="K4" s="201" t="s">
        <v>421</v>
      </c>
      <c r="L4" s="201" t="s">
        <v>422</v>
      </c>
      <c r="M4" s="201" t="s">
        <v>290</v>
      </c>
    </row>
    <row r="5" spans="1:25" ht="31.5" customHeight="1">
      <c r="A5" s="5" t="s">
        <v>0</v>
      </c>
      <c r="B5" s="39">
        <v>4782</v>
      </c>
      <c r="C5" s="39">
        <v>12</v>
      </c>
      <c r="D5" s="39">
        <v>5542</v>
      </c>
      <c r="E5" s="71">
        <v>880</v>
      </c>
      <c r="F5" s="118">
        <v>1042</v>
      </c>
      <c r="G5" s="39">
        <v>21</v>
      </c>
      <c r="H5" s="39">
        <v>1700</v>
      </c>
      <c r="I5" s="49">
        <f>IF(C5=0,"　",ROUND(D5/C5,1))</f>
        <v>461.8</v>
      </c>
      <c r="J5" s="49">
        <f>IF(C5=0,"　",ROUND(D5/E5,1))</f>
        <v>6.3</v>
      </c>
      <c r="K5" s="49">
        <f>IF(C5=0,"　",ROUND(F5/E5*100,1))</f>
        <v>118.4</v>
      </c>
      <c r="L5" s="49">
        <f>IF(C5=0,"　",ROUND(E5/B5*100,1))</f>
        <v>18.4</v>
      </c>
      <c r="M5" s="49">
        <f>IF(C5+G5=0,"　",ROUND((E5+H5)/B5*100,1))</f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1624</v>
      </c>
      <c r="C6" s="39">
        <v>9</v>
      </c>
      <c r="D6" s="39">
        <v>4540</v>
      </c>
      <c r="E6" s="39">
        <v>544</v>
      </c>
      <c r="F6" s="39">
        <v>429</v>
      </c>
      <c r="G6" s="39">
        <v>14</v>
      </c>
      <c r="H6" s="39">
        <v>1385</v>
      </c>
      <c r="I6" s="49">
        <f aca="true" t="shared" si="0" ref="I6:I68">IF(C6=0,"　",ROUND(D6/C6,1))</f>
        <v>504.4</v>
      </c>
      <c r="J6" s="49">
        <f aca="true" t="shared" si="1" ref="J6:J68">IF(C6=0,"　",ROUND(D6/E6,1))</f>
        <v>8.3</v>
      </c>
      <c r="K6" s="49">
        <f aca="true" t="shared" si="2" ref="K6:K68">IF(C6=0,"　",ROUND(F6/E6*100,1))</f>
        <v>78.9</v>
      </c>
      <c r="L6" s="49">
        <f aca="true" t="shared" si="3" ref="L6:L68">IF(C6=0,"　",ROUND(E6/B6*100,1))</f>
        <v>33.5</v>
      </c>
      <c r="M6" s="49">
        <f aca="true" t="shared" si="4" ref="M6:M68">IF(C6+G6=0,"　",ROUND((E6+H6)/B6*100,1))</f>
        <v>118.8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5869</v>
      </c>
      <c r="C7" s="39">
        <v>26</v>
      </c>
      <c r="D7" s="39">
        <v>14827</v>
      </c>
      <c r="E7" s="39">
        <v>2035</v>
      </c>
      <c r="F7" s="39">
        <v>2295</v>
      </c>
      <c r="G7" s="39">
        <v>10</v>
      </c>
      <c r="H7" s="39">
        <v>860</v>
      </c>
      <c r="I7" s="49">
        <f t="shared" si="0"/>
        <v>570.3</v>
      </c>
      <c r="J7" s="49">
        <f t="shared" si="1"/>
        <v>7.3</v>
      </c>
      <c r="K7" s="49">
        <f t="shared" si="2"/>
        <v>112.8</v>
      </c>
      <c r="L7" s="49">
        <f t="shared" si="3"/>
        <v>34.7</v>
      </c>
      <c r="M7" s="49">
        <f t="shared" si="4"/>
        <v>49.3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5617</v>
      </c>
      <c r="C8" s="39">
        <v>44</v>
      </c>
      <c r="D8" s="39">
        <v>26451</v>
      </c>
      <c r="E8" s="39">
        <v>3375</v>
      </c>
      <c r="F8" s="39">
        <v>2992</v>
      </c>
      <c r="G8" s="39">
        <v>20</v>
      </c>
      <c r="H8" s="39">
        <v>2385</v>
      </c>
      <c r="I8" s="49">
        <f t="shared" si="0"/>
        <v>601.2</v>
      </c>
      <c r="J8" s="49">
        <f t="shared" si="1"/>
        <v>7.8</v>
      </c>
      <c r="K8" s="49">
        <f t="shared" si="2"/>
        <v>88.7</v>
      </c>
      <c r="L8" s="49">
        <f t="shared" si="3"/>
        <v>60.1</v>
      </c>
      <c r="M8" s="49">
        <f t="shared" si="4"/>
        <v>102.5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1158</v>
      </c>
      <c r="C9" s="40">
        <v>8</v>
      </c>
      <c r="D9" s="40">
        <v>5358</v>
      </c>
      <c r="E9" s="40">
        <v>625</v>
      </c>
      <c r="F9" s="40">
        <v>682</v>
      </c>
      <c r="G9" s="40">
        <v>2</v>
      </c>
      <c r="H9" s="40">
        <v>158</v>
      </c>
      <c r="I9" s="50">
        <f t="shared" si="0"/>
        <v>669.8</v>
      </c>
      <c r="J9" s="50">
        <f t="shared" si="1"/>
        <v>8.6</v>
      </c>
      <c r="K9" s="50">
        <f t="shared" si="2"/>
        <v>109.1</v>
      </c>
      <c r="L9" s="50">
        <f t="shared" si="3"/>
        <v>54</v>
      </c>
      <c r="M9" s="50">
        <f t="shared" si="4"/>
        <v>67.6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1264</v>
      </c>
      <c r="C10" s="38">
        <v>9</v>
      </c>
      <c r="D10" s="38">
        <v>5710</v>
      </c>
      <c r="E10" s="38">
        <v>640</v>
      </c>
      <c r="F10" s="38">
        <v>712</v>
      </c>
      <c r="G10" s="38">
        <v>2</v>
      </c>
      <c r="H10" s="38">
        <v>150</v>
      </c>
      <c r="I10" s="48">
        <f t="shared" si="0"/>
        <v>634.4</v>
      </c>
      <c r="J10" s="48">
        <f t="shared" si="1"/>
        <v>8.9</v>
      </c>
      <c r="K10" s="48">
        <f t="shared" si="2"/>
        <v>111.3</v>
      </c>
      <c r="L10" s="48">
        <f t="shared" si="3"/>
        <v>50.6</v>
      </c>
      <c r="M10" s="48">
        <f t="shared" si="4"/>
        <v>62.5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606</v>
      </c>
      <c r="C11" s="39">
        <v>10</v>
      </c>
      <c r="D11" s="39">
        <v>5035</v>
      </c>
      <c r="E11" s="39">
        <v>695</v>
      </c>
      <c r="F11" s="39">
        <v>606</v>
      </c>
      <c r="G11" s="39">
        <v>3</v>
      </c>
      <c r="H11" s="39">
        <v>240</v>
      </c>
      <c r="I11" s="49">
        <f t="shared" si="0"/>
        <v>503.5</v>
      </c>
      <c r="J11" s="49">
        <f t="shared" si="1"/>
        <v>7.2</v>
      </c>
      <c r="K11" s="49">
        <f t="shared" si="2"/>
        <v>87.2</v>
      </c>
      <c r="L11" s="49">
        <f t="shared" si="3"/>
        <v>114.7</v>
      </c>
      <c r="M11" s="49">
        <f t="shared" si="4"/>
        <v>154.3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579</v>
      </c>
      <c r="C12" s="39">
        <v>0</v>
      </c>
      <c r="D12" s="39">
        <v>0</v>
      </c>
      <c r="E12" s="39">
        <v>0</v>
      </c>
      <c r="F12" s="39">
        <v>0</v>
      </c>
      <c r="G12" s="39">
        <v>4</v>
      </c>
      <c r="H12" s="39">
        <v>470</v>
      </c>
      <c r="I12" s="49" t="str">
        <f t="shared" si="0"/>
        <v>　</v>
      </c>
      <c r="J12" s="49" t="str">
        <f t="shared" si="1"/>
        <v>　</v>
      </c>
      <c r="K12" s="49" t="str">
        <f t="shared" si="2"/>
        <v>　</v>
      </c>
      <c r="L12" s="49" t="str">
        <f t="shared" si="3"/>
        <v>　</v>
      </c>
      <c r="M12" s="49">
        <f t="shared" si="4"/>
        <v>81.2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879</v>
      </c>
      <c r="C13" s="39">
        <v>7</v>
      </c>
      <c r="D13" s="39">
        <v>4580</v>
      </c>
      <c r="E13" s="39">
        <v>510</v>
      </c>
      <c r="F13" s="39">
        <v>458</v>
      </c>
      <c r="G13" s="39">
        <v>2</v>
      </c>
      <c r="H13" s="39">
        <v>75</v>
      </c>
      <c r="I13" s="49">
        <f t="shared" si="0"/>
        <v>654.3</v>
      </c>
      <c r="J13" s="49">
        <f t="shared" si="1"/>
        <v>9</v>
      </c>
      <c r="K13" s="49">
        <f t="shared" si="2"/>
        <v>89.8</v>
      </c>
      <c r="L13" s="49">
        <f t="shared" si="3"/>
        <v>58</v>
      </c>
      <c r="M13" s="49">
        <f t="shared" si="4"/>
        <v>66.6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619</v>
      </c>
      <c r="C14" s="40">
        <v>4</v>
      </c>
      <c r="D14" s="40">
        <v>2507</v>
      </c>
      <c r="E14" s="40">
        <v>320</v>
      </c>
      <c r="F14" s="40">
        <v>234</v>
      </c>
      <c r="G14" s="40">
        <v>0</v>
      </c>
      <c r="H14" s="40">
        <v>0</v>
      </c>
      <c r="I14" s="50">
        <f t="shared" si="0"/>
        <v>626.8</v>
      </c>
      <c r="J14" s="50">
        <f t="shared" si="1"/>
        <v>7.8</v>
      </c>
      <c r="K14" s="50">
        <f t="shared" si="2"/>
        <v>73.1</v>
      </c>
      <c r="L14" s="50">
        <f t="shared" si="3"/>
        <v>51.7</v>
      </c>
      <c r="M14" s="50">
        <f t="shared" si="4"/>
        <v>51.7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1284</v>
      </c>
      <c r="C15" s="39">
        <v>6</v>
      </c>
      <c r="D15" s="39">
        <v>3850</v>
      </c>
      <c r="E15" s="39">
        <v>550</v>
      </c>
      <c r="F15" s="39">
        <v>613</v>
      </c>
      <c r="G15" s="39">
        <v>2</v>
      </c>
      <c r="H15" s="39">
        <v>150</v>
      </c>
      <c r="I15" s="49">
        <f t="shared" si="0"/>
        <v>641.7</v>
      </c>
      <c r="J15" s="49">
        <f t="shared" si="1"/>
        <v>7</v>
      </c>
      <c r="K15" s="49">
        <f t="shared" si="2"/>
        <v>111.5</v>
      </c>
      <c r="L15" s="49">
        <f t="shared" si="3"/>
        <v>42.8</v>
      </c>
      <c r="M15" s="49">
        <f t="shared" si="4"/>
        <v>54.5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1467</v>
      </c>
      <c r="C16" s="39">
        <v>3</v>
      </c>
      <c r="D16" s="39">
        <v>1716</v>
      </c>
      <c r="E16" s="39">
        <v>230</v>
      </c>
      <c r="F16" s="39">
        <v>265</v>
      </c>
      <c r="G16" s="39">
        <v>5</v>
      </c>
      <c r="H16" s="39">
        <v>430</v>
      </c>
      <c r="I16" s="49">
        <f t="shared" si="0"/>
        <v>572</v>
      </c>
      <c r="J16" s="49">
        <f t="shared" si="1"/>
        <v>7.5</v>
      </c>
      <c r="K16" s="49">
        <f t="shared" si="2"/>
        <v>115.2</v>
      </c>
      <c r="L16" s="49">
        <f t="shared" si="3"/>
        <v>15.7</v>
      </c>
      <c r="M16" s="49">
        <f t="shared" si="4"/>
        <v>45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25748</v>
      </c>
      <c r="C17" s="41">
        <f t="shared" si="5"/>
        <v>138</v>
      </c>
      <c r="D17" s="41">
        <f t="shared" si="5"/>
        <v>80116</v>
      </c>
      <c r="E17" s="41">
        <f t="shared" si="5"/>
        <v>10404</v>
      </c>
      <c r="F17" s="41">
        <f t="shared" si="5"/>
        <v>10328</v>
      </c>
      <c r="G17" s="41">
        <f t="shared" si="5"/>
        <v>85</v>
      </c>
      <c r="H17" s="41">
        <f t="shared" si="5"/>
        <v>8003</v>
      </c>
      <c r="I17" s="51">
        <f t="shared" si="0"/>
        <v>580.6</v>
      </c>
      <c r="J17" s="51">
        <f t="shared" si="1"/>
        <v>7.7</v>
      </c>
      <c r="K17" s="51">
        <f t="shared" si="2"/>
        <v>99.3</v>
      </c>
      <c r="L17" s="51">
        <f t="shared" si="3"/>
        <v>40.4</v>
      </c>
      <c r="M17" s="51">
        <f t="shared" si="4"/>
        <v>71.5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460</v>
      </c>
      <c r="C18" s="39">
        <v>1</v>
      </c>
      <c r="D18" s="39">
        <v>795</v>
      </c>
      <c r="E18" s="39">
        <v>120</v>
      </c>
      <c r="F18" s="39">
        <v>104</v>
      </c>
      <c r="G18" s="39">
        <v>0</v>
      </c>
      <c r="H18" s="39">
        <v>0</v>
      </c>
      <c r="I18" s="49">
        <f t="shared" si="0"/>
        <v>795</v>
      </c>
      <c r="J18" s="49">
        <f t="shared" si="1"/>
        <v>6.6</v>
      </c>
      <c r="K18" s="49">
        <f t="shared" si="2"/>
        <v>86.7</v>
      </c>
      <c r="L18" s="49">
        <f t="shared" si="3"/>
        <v>26.1</v>
      </c>
      <c r="M18" s="49">
        <f t="shared" si="4"/>
        <v>26.1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80</v>
      </c>
      <c r="C19" s="39">
        <v>1</v>
      </c>
      <c r="D19" s="39">
        <v>818</v>
      </c>
      <c r="E19" s="39">
        <v>80</v>
      </c>
      <c r="F19" s="39">
        <v>83</v>
      </c>
      <c r="G19" s="39">
        <v>0</v>
      </c>
      <c r="H19" s="39">
        <v>0</v>
      </c>
      <c r="I19" s="49">
        <f t="shared" si="0"/>
        <v>818</v>
      </c>
      <c r="J19" s="49">
        <f t="shared" si="1"/>
        <v>10.2</v>
      </c>
      <c r="K19" s="49">
        <f t="shared" si="2"/>
        <v>103.8</v>
      </c>
      <c r="L19" s="49">
        <f t="shared" si="3"/>
        <v>100</v>
      </c>
      <c r="M19" s="49">
        <f t="shared" si="4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130</v>
      </c>
      <c r="C20" s="39">
        <v>1</v>
      </c>
      <c r="D20" s="39">
        <v>961</v>
      </c>
      <c r="E20" s="39">
        <v>130</v>
      </c>
      <c r="F20" s="39">
        <v>153</v>
      </c>
      <c r="G20" s="39">
        <v>0</v>
      </c>
      <c r="H20" s="39">
        <v>0</v>
      </c>
      <c r="I20" s="49">
        <f t="shared" si="0"/>
        <v>961</v>
      </c>
      <c r="J20" s="49">
        <f t="shared" si="1"/>
        <v>7.4</v>
      </c>
      <c r="K20" s="49">
        <f t="shared" si="2"/>
        <v>117.7</v>
      </c>
      <c r="L20" s="49">
        <f t="shared" si="3"/>
        <v>100</v>
      </c>
      <c r="M20" s="49">
        <f t="shared" si="4"/>
        <v>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137</v>
      </c>
      <c r="C21" s="39">
        <v>2</v>
      </c>
      <c r="D21" s="39">
        <v>1327</v>
      </c>
      <c r="E21" s="39">
        <v>150</v>
      </c>
      <c r="F21" s="39">
        <v>137</v>
      </c>
      <c r="G21" s="39">
        <v>0</v>
      </c>
      <c r="H21" s="39">
        <v>0</v>
      </c>
      <c r="I21" s="49">
        <f t="shared" si="0"/>
        <v>663.5</v>
      </c>
      <c r="J21" s="49">
        <f t="shared" si="1"/>
        <v>8.8</v>
      </c>
      <c r="K21" s="49">
        <f t="shared" si="2"/>
        <v>91.3</v>
      </c>
      <c r="L21" s="49">
        <f t="shared" si="3"/>
        <v>109.5</v>
      </c>
      <c r="M21" s="49">
        <f t="shared" si="4"/>
        <v>109.5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70</v>
      </c>
      <c r="C22" s="42">
        <v>1</v>
      </c>
      <c r="D22" s="42">
        <v>655</v>
      </c>
      <c r="E22" s="42">
        <v>70</v>
      </c>
      <c r="F22" s="42">
        <v>70</v>
      </c>
      <c r="G22" s="42">
        <v>0</v>
      </c>
      <c r="H22" s="42">
        <v>0</v>
      </c>
      <c r="I22" s="52">
        <f t="shared" si="0"/>
        <v>655</v>
      </c>
      <c r="J22" s="52">
        <f t="shared" si="1"/>
        <v>9.4</v>
      </c>
      <c r="K22" s="52">
        <f t="shared" si="2"/>
        <v>100</v>
      </c>
      <c r="L22" s="52">
        <f t="shared" si="3"/>
        <v>100</v>
      </c>
      <c r="M22" s="52">
        <f t="shared" si="4"/>
        <v>100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441</v>
      </c>
      <c r="C23" s="39">
        <v>4</v>
      </c>
      <c r="D23" s="39">
        <v>2483</v>
      </c>
      <c r="E23" s="39">
        <v>360</v>
      </c>
      <c r="F23" s="39">
        <v>347</v>
      </c>
      <c r="G23" s="39">
        <v>1</v>
      </c>
      <c r="H23" s="39">
        <v>30</v>
      </c>
      <c r="I23" s="49">
        <f t="shared" si="0"/>
        <v>620.8</v>
      </c>
      <c r="J23" s="49">
        <f t="shared" si="1"/>
        <v>6.9</v>
      </c>
      <c r="K23" s="49">
        <f t="shared" si="2"/>
        <v>96.4</v>
      </c>
      <c r="L23" s="49">
        <f t="shared" si="3"/>
        <v>81.6</v>
      </c>
      <c r="M23" s="49">
        <f t="shared" si="4"/>
        <v>88.4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520</v>
      </c>
      <c r="C24" s="39">
        <v>1</v>
      </c>
      <c r="D24" s="39">
        <v>693</v>
      </c>
      <c r="E24" s="39">
        <v>60</v>
      </c>
      <c r="F24" s="39">
        <v>59</v>
      </c>
      <c r="G24" s="39">
        <v>0</v>
      </c>
      <c r="H24" s="39">
        <v>0</v>
      </c>
      <c r="I24" s="49">
        <f t="shared" si="0"/>
        <v>693</v>
      </c>
      <c r="J24" s="49">
        <f t="shared" si="1"/>
        <v>11.6</v>
      </c>
      <c r="K24" s="49">
        <f t="shared" si="2"/>
        <v>98.3</v>
      </c>
      <c r="L24" s="49">
        <f t="shared" si="3"/>
        <v>11.5</v>
      </c>
      <c r="M24" s="49">
        <f t="shared" si="4"/>
        <v>11.5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175</v>
      </c>
      <c r="C25" s="39">
        <v>1</v>
      </c>
      <c r="D25" s="39">
        <v>1119</v>
      </c>
      <c r="E25" s="39">
        <v>175</v>
      </c>
      <c r="F25" s="39">
        <v>176</v>
      </c>
      <c r="G25" s="39">
        <v>0</v>
      </c>
      <c r="H25" s="39">
        <v>0</v>
      </c>
      <c r="I25" s="49">
        <f t="shared" si="0"/>
        <v>1119</v>
      </c>
      <c r="J25" s="49">
        <f t="shared" si="1"/>
        <v>6.4</v>
      </c>
      <c r="K25" s="49">
        <f t="shared" si="2"/>
        <v>100.6</v>
      </c>
      <c r="L25" s="49">
        <f t="shared" si="3"/>
        <v>100</v>
      </c>
      <c r="M25" s="49">
        <f t="shared" si="4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65</v>
      </c>
      <c r="C26" s="39">
        <v>2</v>
      </c>
      <c r="D26" s="39">
        <v>960</v>
      </c>
      <c r="E26" s="39">
        <v>90</v>
      </c>
      <c r="F26" s="39">
        <v>65</v>
      </c>
      <c r="G26" s="39">
        <v>0</v>
      </c>
      <c r="H26" s="39">
        <v>0</v>
      </c>
      <c r="I26" s="49">
        <f t="shared" si="0"/>
        <v>480</v>
      </c>
      <c r="J26" s="49">
        <f t="shared" si="1"/>
        <v>10.7</v>
      </c>
      <c r="K26" s="49">
        <f t="shared" si="2"/>
        <v>72.2</v>
      </c>
      <c r="L26" s="49">
        <f t="shared" si="3"/>
        <v>138.5</v>
      </c>
      <c r="M26" s="49">
        <f t="shared" si="4"/>
        <v>138.5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301</v>
      </c>
      <c r="C27" s="40">
        <v>2</v>
      </c>
      <c r="D27" s="40">
        <v>2343</v>
      </c>
      <c r="E27" s="40">
        <v>180</v>
      </c>
      <c r="F27" s="40">
        <v>173</v>
      </c>
      <c r="G27" s="40">
        <v>0</v>
      </c>
      <c r="H27" s="40">
        <v>0</v>
      </c>
      <c r="I27" s="50">
        <f t="shared" si="0"/>
        <v>1171.5</v>
      </c>
      <c r="J27" s="50">
        <f t="shared" si="1"/>
        <v>13</v>
      </c>
      <c r="K27" s="50">
        <f t="shared" si="2"/>
        <v>96.1</v>
      </c>
      <c r="L27" s="50">
        <f t="shared" si="3"/>
        <v>59.8</v>
      </c>
      <c r="M27" s="50">
        <f t="shared" si="4"/>
        <v>59.8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1"/>
        <v>　</v>
      </c>
      <c r="K28" s="49" t="str">
        <f t="shared" si="2"/>
        <v>　</v>
      </c>
      <c r="L28" s="49" t="str">
        <f t="shared" si="3"/>
        <v>　</v>
      </c>
      <c r="M28" s="49" t="str">
        <f t="shared" si="4"/>
        <v>　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232</v>
      </c>
      <c r="C29" s="39">
        <v>3</v>
      </c>
      <c r="D29" s="39">
        <v>1951</v>
      </c>
      <c r="E29" s="39">
        <v>180</v>
      </c>
      <c r="F29" s="39">
        <v>130</v>
      </c>
      <c r="G29" s="39">
        <v>0</v>
      </c>
      <c r="H29" s="39">
        <v>0</v>
      </c>
      <c r="I29" s="49">
        <f t="shared" si="0"/>
        <v>650.3</v>
      </c>
      <c r="J29" s="49">
        <f t="shared" si="1"/>
        <v>10.8</v>
      </c>
      <c r="K29" s="49">
        <f t="shared" si="2"/>
        <v>72.2</v>
      </c>
      <c r="L29" s="49">
        <f t="shared" si="3"/>
        <v>77.6</v>
      </c>
      <c r="M29" s="49">
        <f t="shared" si="4"/>
        <v>77.6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418</v>
      </c>
      <c r="C30" s="39">
        <v>7</v>
      </c>
      <c r="D30" s="39">
        <v>3376</v>
      </c>
      <c r="E30" s="39">
        <v>435</v>
      </c>
      <c r="F30" s="39">
        <v>311</v>
      </c>
      <c r="G30" s="39">
        <v>1</v>
      </c>
      <c r="H30" s="39">
        <v>120</v>
      </c>
      <c r="I30" s="49">
        <f t="shared" si="0"/>
        <v>482.3</v>
      </c>
      <c r="J30" s="49">
        <f t="shared" si="1"/>
        <v>7.8</v>
      </c>
      <c r="K30" s="49">
        <f t="shared" si="2"/>
        <v>71.5</v>
      </c>
      <c r="L30" s="49">
        <f t="shared" si="3"/>
        <v>104.1</v>
      </c>
      <c r="M30" s="49">
        <f t="shared" si="4"/>
        <v>132.8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9" t="str">
        <f t="shared" si="0"/>
        <v>　</v>
      </c>
      <c r="J31" s="49" t="str">
        <f t="shared" si="1"/>
        <v>　</v>
      </c>
      <c r="K31" s="49" t="str">
        <f t="shared" si="2"/>
        <v>　</v>
      </c>
      <c r="L31" s="49" t="str">
        <f t="shared" si="3"/>
        <v>　</v>
      </c>
      <c r="M31" s="49" t="str">
        <f t="shared" si="4"/>
        <v>　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347</v>
      </c>
      <c r="C32" s="42">
        <v>7</v>
      </c>
      <c r="D32" s="42">
        <v>2165</v>
      </c>
      <c r="E32" s="42">
        <v>370</v>
      </c>
      <c r="F32" s="42">
        <v>214</v>
      </c>
      <c r="G32" s="42">
        <v>0</v>
      </c>
      <c r="H32" s="42">
        <v>0</v>
      </c>
      <c r="I32" s="52">
        <f t="shared" si="0"/>
        <v>309.3</v>
      </c>
      <c r="J32" s="52">
        <f t="shared" si="1"/>
        <v>5.9</v>
      </c>
      <c r="K32" s="52">
        <f t="shared" si="2"/>
        <v>57.8</v>
      </c>
      <c r="L32" s="52">
        <f t="shared" si="3"/>
        <v>106.6</v>
      </c>
      <c r="M32" s="52">
        <f t="shared" si="4"/>
        <v>106.6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183</v>
      </c>
      <c r="C33" s="39">
        <v>1</v>
      </c>
      <c r="D33" s="39">
        <v>841</v>
      </c>
      <c r="E33" s="39">
        <v>50</v>
      </c>
      <c r="F33" s="39">
        <v>33</v>
      </c>
      <c r="G33" s="39">
        <v>0</v>
      </c>
      <c r="H33" s="39">
        <v>0</v>
      </c>
      <c r="I33" s="49">
        <f t="shared" si="0"/>
        <v>841</v>
      </c>
      <c r="J33" s="49">
        <f t="shared" si="1"/>
        <v>16.8</v>
      </c>
      <c r="K33" s="49">
        <f t="shared" si="2"/>
        <v>66</v>
      </c>
      <c r="L33" s="49">
        <f t="shared" si="3"/>
        <v>27.3</v>
      </c>
      <c r="M33" s="49">
        <f t="shared" si="4"/>
        <v>27.3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171</v>
      </c>
      <c r="C34" s="39">
        <v>3</v>
      </c>
      <c r="D34" s="39">
        <v>1713</v>
      </c>
      <c r="E34" s="39">
        <v>160</v>
      </c>
      <c r="F34" s="39">
        <v>171</v>
      </c>
      <c r="G34" s="39">
        <v>0</v>
      </c>
      <c r="H34" s="39">
        <v>0</v>
      </c>
      <c r="I34" s="49">
        <f t="shared" si="0"/>
        <v>571</v>
      </c>
      <c r="J34" s="49">
        <f t="shared" si="1"/>
        <v>10.7</v>
      </c>
      <c r="K34" s="49">
        <f t="shared" si="2"/>
        <v>106.9</v>
      </c>
      <c r="L34" s="49">
        <f t="shared" si="3"/>
        <v>93.6</v>
      </c>
      <c r="M34" s="49">
        <f t="shared" si="4"/>
        <v>93.6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936</v>
      </c>
      <c r="C35" s="39">
        <v>1</v>
      </c>
      <c r="D35" s="39">
        <v>1783</v>
      </c>
      <c r="E35" s="39">
        <v>150</v>
      </c>
      <c r="F35" s="39">
        <v>177</v>
      </c>
      <c r="G35" s="39">
        <v>0</v>
      </c>
      <c r="H35" s="39">
        <v>0</v>
      </c>
      <c r="I35" s="49">
        <f t="shared" si="0"/>
        <v>1783</v>
      </c>
      <c r="J35" s="49">
        <f t="shared" si="1"/>
        <v>11.9</v>
      </c>
      <c r="K35" s="49">
        <f t="shared" si="2"/>
        <v>118</v>
      </c>
      <c r="L35" s="49">
        <f t="shared" si="3"/>
        <v>16</v>
      </c>
      <c r="M35" s="49">
        <f t="shared" si="4"/>
        <v>16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159</v>
      </c>
      <c r="C36" s="39">
        <v>1</v>
      </c>
      <c r="D36" s="39">
        <v>599</v>
      </c>
      <c r="E36" s="39">
        <v>45</v>
      </c>
      <c r="F36" s="39">
        <v>53</v>
      </c>
      <c r="G36" s="39">
        <v>0</v>
      </c>
      <c r="H36" s="39">
        <v>0</v>
      </c>
      <c r="I36" s="49">
        <f t="shared" si="0"/>
        <v>599</v>
      </c>
      <c r="J36" s="49">
        <f t="shared" si="1"/>
        <v>13.3</v>
      </c>
      <c r="K36" s="49">
        <f t="shared" si="2"/>
        <v>117.8</v>
      </c>
      <c r="L36" s="49">
        <f t="shared" si="3"/>
        <v>28.3</v>
      </c>
      <c r="M36" s="49">
        <f t="shared" si="4"/>
        <v>28.3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165</v>
      </c>
      <c r="C37" s="40">
        <v>2</v>
      </c>
      <c r="D37" s="40">
        <v>1438</v>
      </c>
      <c r="E37" s="40">
        <v>165</v>
      </c>
      <c r="F37" s="40">
        <v>131</v>
      </c>
      <c r="G37" s="40">
        <v>0</v>
      </c>
      <c r="H37" s="40">
        <v>0</v>
      </c>
      <c r="I37" s="50">
        <f t="shared" si="0"/>
        <v>719</v>
      </c>
      <c r="J37" s="50">
        <f t="shared" si="1"/>
        <v>8.7</v>
      </c>
      <c r="K37" s="50">
        <f t="shared" si="2"/>
        <v>79.4</v>
      </c>
      <c r="L37" s="50">
        <f t="shared" si="3"/>
        <v>100</v>
      </c>
      <c r="M37" s="50">
        <f t="shared" si="4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47</v>
      </c>
      <c r="C38" s="39">
        <v>1</v>
      </c>
      <c r="D38" s="39">
        <v>669</v>
      </c>
      <c r="E38" s="39">
        <v>50</v>
      </c>
      <c r="F38" s="39">
        <v>47</v>
      </c>
      <c r="G38" s="39">
        <v>0</v>
      </c>
      <c r="H38" s="39">
        <v>0</v>
      </c>
      <c r="I38" s="49">
        <f t="shared" si="0"/>
        <v>669</v>
      </c>
      <c r="J38" s="49">
        <f t="shared" si="1"/>
        <v>13.4</v>
      </c>
      <c r="K38" s="49">
        <f t="shared" si="2"/>
        <v>94</v>
      </c>
      <c r="L38" s="49">
        <f t="shared" si="3"/>
        <v>106.4</v>
      </c>
      <c r="M38" s="49">
        <f t="shared" si="4"/>
        <v>106.4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44</v>
      </c>
      <c r="C39" s="39">
        <v>2</v>
      </c>
      <c r="D39" s="39">
        <v>1135</v>
      </c>
      <c r="E39" s="39">
        <v>60</v>
      </c>
      <c r="F39" s="39">
        <v>31</v>
      </c>
      <c r="G39" s="39">
        <v>0</v>
      </c>
      <c r="H39" s="39">
        <v>0</v>
      </c>
      <c r="I39" s="49">
        <f t="shared" si="0"/>
        <v>567.5</v>
      </c>
      <c r="J39" s="49">
        <f t="shared" si="1"/>
        <v>18.9</v>
      </c>
      <c r="K39" s="49">
        <f t="shared" si="2"/>
        <v>51.7</v>
      </c>
      <c r="L39" s="49">
        <f t="shared" si="3"/>
        <v>136.4</v>
      </c>
      <c r="M39" s="49">
        <f t="shared" si="4"/>
        <v>136.4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41</v>
      </c>
      <c r="C40" s="39">
        <v>1</v>
      </c>
      <c r="D40" s="39">
        <v>531</v>
      </c>
      <c r="E40" s="39">
        <v>45</v>
      </c>
      <c r="F40" s="39">
        <v>30</v>
      </c>
      <c r="G40" s="39">
        <v>0</v>
      </c>
      <c r="H40" s="39">
        <v>0</v>
      </c>
      <c r="I40" s="49">
        <f t="shared" si="0"/>
        <v>531</v>
      </c>
      <c r="J40" s="49">
        <f t="shared" si="1"/>
        <v>11.8</v>
      </c>
      <c r="K40" s="49">
        <f t="shared" si="2"/>
        <v>66.7</v>
      </c>
      <c r="L40" s="49">
        <f t="shared" si="3"/>
        <v>109.8</v>
      </c>
      <c r="M40" s="49">
        <f t="shared" si="4"/>
        <v>109.8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409</v>
      </c>
      <c r="C41" s="39">
        <v>5</v>
      </c>
      <c r="D41" s="39">
        <v>5614</v>
      </c>
      <c r="E41" s="39">
        <v>285</v>
      </c>
      <c r="F41" s="39">
        <v>266</v>
      </c>
      <c r="G41" s="39">
        <v>1</v>
      </c>
      <c r="H41" s="39">
        <v>120</v>
      </c>
      <c r="I41" s="49">
        <f t="shared" si="0"/>
        <v>1122.8</v>
      </c>
      <c r="J41" s="49">
        <f t="shared" si="1"/>
        <v>19.7</v>
      </c>
      <c r="K41" s="49">
        <f t="shared" si="2"/>
        <v>93.3</v>
      </c>
      <c r="L41" s="49">
        <f t="shared" si="3"/>
        <v>69.7</v>
      </c>
      <c r="M41" s="49">
        <f t="shared" si="4"/>
        <v>99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274</v>
      </c>
      <c r="C42" s="39">
        <v>2</v>
      </c>
      <c r="D42" s="39">
        <v>2041</v>
      </c>
      <c r="E42" s="39">
        <v>220</v>
      </c>
      <c r="F42" s="39">
        <v>268</v>
      </c>
      <c r="G42" s="39">
        <v>1</v>
      </c>
      <c r="H42" s="39">
        <v>90</v>
      </c>
      <c r="I42" s="49">
        <f t="shared" si="0"/>
        <v>1020.5</v>
      </c>
      <c r="J42" s="49">
        <f t="shared" si="1"/>
        <v>9.3</v>
      </c>
      <c r="K42" s="49">
        <f t="shared" si="2"/>
        <v>121.8</v>
      </c>
      <c r="L42" s="49">
        <f t="shared" si="3"/>
        <v>80.3</v>
      </c>
      <c r="M42" s="49">
        <f t="shared" si="4"/>
        <v>113.1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138</v>
      </c>
      <c r="C43" s="38">
        <v>1</v>
      </c>
      <c r="D43" s="38">
        <v>682</v>
      </c>
      <c r="E43" s="38">
        <v>50</v>
      </c>
      <c r="F43" s="38">
        <v>52</v>
      </c>
      <c r="G43" s="38">
        <v>0</v>
      </c>
      <c r="H43" s="38">
        <v>0</v>
      </c>
      <c r="I43" s="48">
        <f t="shared" si="0"/>
        <v>682</v>
      </c>
      <c r="J43" s="48">
        <f t="shared" si="1"/>
        <v>13.6</v>
      </c>
      <c r="K43" s="48">
        <f t="shared" si="2"/>
        <v>104</v>
      </c>
      <c r="L43" s="48">
        <f t="shared" si="3"/>
        <v>36.2</v>
      </c>
      <c r="M43" s="48">
        <f t="shared" si="4"/>
        <v>36.2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64</v>
      </c>
      <c r="C44" s="39">
        <v>1</v>
      </c>
      <c r="D44" s="39">
        <v>629</v>
      </c>
      <c r="E44" s="39">
        <v>55</v>
      </c>
      <c r="F44" s="39">
        <v>64</v>
      </c>
      <c r="G44" s="39">
        <v>0</v>
      </c>
      <c r="H44" s="39">
        <v>0</v>
      </c>
      <c r="I44" s="49">
        <f t="shared" si="0"/>
        <v>629</v>
      </c>
      <c r="J44" s="49">
        <f t="shared" si="1"/>
        <v>11.4</v>
      </c>
      <c r="K44" s="49">
        <f t="shared" si="2"/>
        <v>116.4</v>
      </c>
      <c r="L44" s="49">
        <f t="shared" si="3"/>
        <v>85.9</v>
      </c>
      <c r="M44" s="49">
        <f t="shared" si="4"/>
        <v>85.9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328</v>
      </c>
      <c r="C45" s="39">
        <v>2</v>
      </c>
      <c r="D45" s="39">
        <v>1266</v>
      </c>
      <c r="E45" s="39">
        <v>200</v>
      </c>
      <c r="F45" s="39">
        <v>225</v>
      </c>
      <c r="G45" s="39">
        <v>0</v>
      </c>
      <c r="H45" s="39">
        <v>0</v>
      </c>
      <c r="I45" s="49">
        <f t="shared" si="0"/>
        <v>633</v>
      </c>
      <c r="J45" s="49">
        <f t="shared" si="1"/>
        <v>6.3</v>
      </c>
      <c r="K45" s="49">
        <f t="shared" si="2"/>
        <v>112.5</v>
      </c>
      <c r="L45" s="49">
        <f t="shared" si="3"/>
        <v>61</v>
      </c>
      <c r="M45" s="49">
        <f t="shared" si="4"/>
        <v>61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167</v>
      </c>
      <c r="C46" s="39">
        <v>0</v>
      </c>
      <c r="D46" s="39">
        <v>0</v>
      </c>
      <c r="E46" s="39">
        <v>0</v>
      </c>
      <c r="F46" s="39">
        <v>0</v>
      </c>
      <c r="G46" s="39">
        <v>2</v>
      </c>
      <c r="H46" s="39">
        <v>140</v>
      </c>
      <c r="I46" s="49" t="str">
        <f t="shared" si="0"/>
        <v>　</v>
      </c>
      <c r="J46" s="49" t="str">
        <f t="shared" si="1"/>
        <v>　</v>
      </c>
      <c r="K46" s="49" t="str">
        <f t="shared" si="2"/>
        <v>　</v>
      </c>
      <c r="L46" s="49" t="str">
        <f t="shared" si="3"/>
        <v>　</v>
      </c>
      <c r="M46" s="49">
        <f t="shared" si="4"/>
        <v>83.8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45</v>
      </c>
      <c r="C47" s="40">
        <v>1</v>
      </c>
      <c r="D47" s="40">
        <v>530</v>
      </c>
      <c r="E47" s="40">
        <v>80</v>
      </c>
      <c r="F47" s="40">
        <v>45</v>
      </c>
      <c r="G47" s="40">
        <v>0</v>
      </c>
      <c r="H47" s="40">
        <v>0</v>
      </c>
      <c r="I47" s="50">
        <f t="shared" si="0"/>
        <v>530</v>
      </c>
      <c r="J47" s="50">
        <f t="shared" si="1"/>
        <v>6.6</v>
      </c>
      <c r="K47" s="50">
        <f t="shared" si="2"/>
        <v>56.3</v>
      </c>
      <c r="L47" s="50">
        <f t="shared" si="3"/>
        <v>177.8</v>
      </c>
      <c r="M47" s="50">
        <f t="shared" si="4"/>
        <v>177.8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73</v>
      </c>
      <c r="C48" s="39">
        <v>1</v>
      </c>
      <c r="D48" s="39">
        <v>658</v>
      </c>
      <c r="E48" s="39">
        <v>60</v>
      </c>
      <c r="F48" s="39">
        <v>73</v>
      </c>
      <c r="G48" s="39">
        <v>0</v>
      </c>
      <c r="H48" s="39">
        <v>0</v>
      </c>
      <c r="I48" s="49">
        <f t="shared" si="0"/>
        <v>658</v>
      </c>
      <c r="J48" s="49">
        <f t="shared" si="1"/>
        <v>11</v>
      </c>
      <c r="K48" s="49">
        <f t="shared" si="2"/>
        <v>121.7</v>
      </c>
      <c r="L48" s="49">
        <f t="shared" si="3"/>
        <v>82.2</v>
      </c>
      <c r="M48" s="49">
        <f t="shared" si="4"/>
        <v>82.2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207</v>
      </c>
      <c r="C49" s="39">
        <v>1</v>
      </c>
      <c r="D49" s="39">
        <v>1500</v>
      </c>
      <c r="E49" s="39">
        <v>120</v>
      </c>
      <c r="F49" s="39">
        <v>115</v>
      </c>
      <c r="G49" s="39">
        <v>0</v>
      </c>
      <c r="H49" s="39">
        <v>0</v>
      </c>
      <c r="I49" s="49">
        <f t="shared" si="0"/>
        <v>1500</v>
      </c>
      <c r="J49" s="49">
        <f t="shared" si="1"/>
        <v>12.5</v>
      </c>
      <c r="K49" s="49">
        <f t="shared" si="2"/>
        <v>95.8</v>
      </c>
      <c r="L49" s="49">
        <f t="shared" si="3"/>
        <v>58</v>
      </c>
      <c r="M49" s="49">
        <f t="shared" si="4"/>
        <v>58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267</v>
      </c>
      <c r="C50" s="39">
        <v>3</v>
      </c>
      <c r="D50" s="39">
        <v>1804</v>
      </c>
      <c r="E50" s="39">
        <v>255</v>
      </c>
      <c r="F50" s="39">
        <v>267</v>
      </c>
      <c r="G50" s="39">
        <v>0</v>
      </c>
      <c r="H50" s="39">
        <v>0</v>
      </c>
      <c r="I50" s="49">
        <f t="shared" si="0"/>
        <v>601.3</v>
      </c>
      <c r="J50" s="49">
        <f t="shared" si="1"/>
        <v>7.1</v>
      </c>
      <c r="K50" s="49">
        <f t="shared" si="2"/>
        <v>104.7</v>
      </c>
      <c r="L50" s="49">
        <f t="shared" si="3"/>
        <v>95.5</v>
      </c>
      <c r="M50" s="49">
        <f t="shared" si="4"/>
        <v>95.5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204</v>
      </c>
      <c r="C51" s="39">
        <v>1</v>
      </c>
      <c r="D51" s="39">
        <v>498</v>
      </c>
      <c r="E51" s="39">
        <v>80</v>
      </c>
      <c r="F51" s="39">
        <v>84</v>
      </c>
      <c r="G51" s="39">
        <v>0</v>
      </c>
      <c r="H51" s="39">
        <v>0</v>
      </c>
      <c r="I51" s="49">
        <f t="shared" si="0"/>
        <v>498</v>
      </c>
      <c r="J51" s="49">
        <f t="shared" si="1"/>
        <v>6.2</v>
      </c>
      <c r="K51" s="49">
        <f t="shared" si="2"/>
        <v>105</v>
      </c>
      <c r="L51" s="49">
        <f t="shared" si="3"/>
        <v>39.2</v>
      </c>
      <c r="M51" s="49">
        <f t="shared" si="4"/>
        <v>39.2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203</v>
      </c>
      <c r="C52" s="39">
        <v>2</v>
      </c>
      <c r="D52" s="39">
        <v>1041</v>
      </c>
      <c r="E52" s="39">
        <v>135</v>
      </c>
      <c r="F52" s="39">
        <v>138</v>
      </c>
      <c r="G52" s="39">
        <v>0</v>
      </c>
      <c r="H52" s="39">
        <v>0</v>
      </c>
      <c r="I52" s="49">
        <f t="shared" si="0"/>
        <v>520.5</v>
      </c>
      <c r="J52" s="49">
        <f t="shared" si="1"/>
        <v>7.7</v>
      </c>
      <c r="K52" s="49">
        <f t="shared" si="2"/>
        <v>102.2</v>
      </c>
      <c r="L52" s="49">
        <f t="shared" si="3"/>
        <v>66.5</v>
      </c>
      <c r="M52" s="49">
        <f t="shared" si="4"/>
        <v>66.5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106</v>
      </c>
      <c r="C53" s="38">
        <v>2</v>
      </c>
      <c r="D53" s="38">
        <v>941</v>
      </c>
      <c r="E53" s="38">
        <v>110</v>
      </c>
      <c r="F53" s="38">
        <v>106</v>
      </c>
      <c r="G53" s="38">
        <v>0</v>
      </c>
      <c r="H53" s="38">
        <v>0</v>
      </c>
      <c r="I53" s="48">
        <f t="shared" si="0"/>
        <v>470.5</v>
      </c>
      <c r="J53" s="48">
        <f t="shared" si="1"/>
        <v>8.6</v>
      </c>
      <c r="K53" s="48">
        <f t="shared" si="2"/>
        <v>96.4</v>
      </c>
      <c r="L53" s="48">
        <f t="shared" si="3"/>
        <v>103.8</v>
      </c>
      <c r="M53" s="48">
        <f t="shared" si="4"/>
        <v>103.8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180</v>
      </c>
      <c r="C54" s="39">
        <v>2</v>
      </c>
      <c r="D54" s="39">
        <v>1474</v>
      </c>
      <c r="E54" s="39">
        <v>165</v>
      </c>
      <c r="F54" s="39">
        <v>127</v>
      </c>
      <c r="G54" s="39">
        <v>0</v>
      </c>
      <c r="H54" s="39">
        <v>0</v>
      </c>
      <c r="I54" s="49">
        <f t="shared" si="0"/>
        <v>737</v>
      </c>
      <c r="J54" s="49">
        <f t="shared" si="1"/>
        <v>8.9</v>
      </c>
      <c r="K54" s="49">
        <f t="shared" si="2"/>
        <v>77</v>
      </c>
      <c r="L54" s="49">
        <f t="shared" si="3"/>
        <v>91.7</v>
      </c>
      <c r="M54" s="49">
        <f t="shared" si="4"/>
        <v>91.7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220</v>
      </c>
      <c r="C55" s="39">
        <v>4</v>
      </c>
      <c r="D55" s="39">
        <v>2090</v>
      </c>
      <c r="E55" s="39">
        <v>265</v>
      </c>
      <c r="F55" s="39">
        <v>219</v>
      </c>
      <c r="G55" s="39">
        <v>0</v>
      </c>
      <c r="H55" s="39">
        <v>0</v>
      </c>
      <c r="I55" s="49">
        <f t="shared" si="0"/>
        <v>522.5</v>
      </c>
      <c r="J55" s="49">
        <f t="shared" si="1"/>
        <v>7.9</v>
      </c>
      <c r="K55" s="49">
        <f t="shared" si="2"/>
        <v>82.6</v>
      </c>
      <c r="L55" s="49">
        <f t="shared" si="3"/>
        <v>120.5</v>
      </c>
      <c r="M55" s="49">
        <f t="shared" si="4"/>
        <v>120.5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316</v>
      </c>
      <c r="C56" s="39">
        <v>3</v>
      </c>
      <c r="D56" s="39">
        <v>1752</v>
      </c>
      <c r="E56" s="39">
        <v>225</v>
      </c>
      <c r="F56" s="39">
        <v>158</v>
      </c>
      <c r="G56" s="39">
        <v>0</v>
      </c>
      <c r="H56" s="39">
        <v>0</v>
      </c>
      <c r="I56" s="49">
        <f t="shared" si="0"/>
        <v>584</v>
      </c>
      <c r="J56" s="49">
        <f t="shared" si="1"/>
        <v>7.8</v>
      </c>
      <c r="K56" s="49">
        <f t="shared" si="2"/>
        <v>70.2</v>
      </c>
      <c r="L56" s="49">
        <f t="shared" si="3"/>
        <v>71.2</v>
      </c>
      <c r="M56" s="49">
        <f t="shared" si="4"/>
        <v>71.2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71</v>
      </c>
      <c r="C57" s="40">
        <v>1</v>
      </c>
      <c r="D57" s="40">
        <v>704</v>
      </c>
      <c r="E57" s="40">
        <v>60</v>
      </c>
      <c r="F57" s="40">
        <v>71</v>
      </c>
      <c r="G57" s="40">
        <v>0</v>
      </c>
      <c r="H57" s="40">
        <v>0</v>
      </c>
      <c r="I57" s="50">
        <f t="shared" si="0"/>
        <v>704</v>
      </c>
      <c r="J57" s="50">
        <f t="shared" si="1"/>
        <v>11.7</v>
      </c>
      <c r="K57" s="50">
        <f t="shared" si="2"/>
        <v>118.3</v>
      </c>
      <c r="L57" s="50">
        <f t="shared" si="3"/>
        <v>84.5</v>
      </c>
      <c r="M57" s="50">
        <f t="shared" si="4"/>
        <v>84.5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106</v>
      </c>
      <c r="C58" s="39">
        <v>2</v>
      </c>
      <c r="D58" s="39">
        <v>1450</v>
      </c>
      <c r="E58" s="39">
        <v>150</v>
      </c>
      <c r="F58" s="39">
        <v>106</v>
      </c>
      <c r="G58" s="39">
        <v>0</v>
      </c>
      <c r="H58" s="39">
        <v>0</v>
      </c>
      <c r="I58" s="49">
        <f t="shared" si="0"/>
        <v>725</v>
      </c>
      <c r="J58" s="49">
        <f t="shared" si="1"/>
        <v>9.7</v>
      </c>
      <c r="K58" s="49">
        <f t="shared" si="2"/>
        <v>70.7</v>
      </c>
      <c r="L58" s="49">
        <f t="shared" si="3"/>
        <v>141.5</v>
      </c>
      <c r="M58" s="49">
        <f t="shared" si="4"/>
        <v>141.5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526</v>
      </c>
      <c r="C59" s="39">
        <v>2</v>
      </c>
      <c r="D59" s="39">
        <v>2051</v>
      </c>
      <c r="E59" s="39">
        <v>230</v>
      </c>
      <c r="F59" s="39">
        <v>234</v>
      </c>
      <c r="G59" s="39">
        <v>0</v>
      </c>
      <c r="H59" s="39">
        <v>0</v>
      </c>
      <c r="I59" s="49">
        <f t="shared" si="0"/>
        <v>1025.5</v>
      </c>
      <c r="J59" s="49">
        <f t="shared" si="1"/>
        <v>8.9</v>
      </c>
      <c r="K59" s="49">
        <f t="shared" si="2"/>
        <v>101.7</v>
      </c>
      <c r="L59" s="49">
        <f t="shared" si="3"/>
        <v>43.7</v>
      </c>
      <c r="M59" s="49">
        <f t="shared" si="4"/>
        <v>43.7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119</v>
      </c>
      <c r="C60" s="39">
        <v>1</v>
      </c>
      <c r="D60" s="39">
        <v>684</v>
      </c>
      <c r="E60" s="39">
        <v>90</v>
      </c>
      <c r="F60" s="39">
        <v>65</v>
      </c>
      <c r="G60" s="39">
        <v>0</v>
      </c>
      <c r="H60" s="39">
        <v>0</v>
      </c>
      <c r="I60" s="49">
        <f t="shared" si="0"/>
        <v>684</v>
      </c>
      <c r="J60" s="49">
        <f t="shared" si="1"/>
        <v>7.6</v>
      </c>
      <c r="K60" s="49">
        <f t="shared" si="2"/>
        <v>72.2</v>
      </c>
      <c r="L60" s="49">
        <f t="shared" si="3"/>
        <v>75.6</v>
      </c>
      <c r="M60" s="49">
        <f t="shared" si="4"/>
        <v>75.6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117</v>
      </c>
      <c r="C61" s="39">
        <v>1</v>
      </c>
      <c r="D61" s="39">
        <v>922</v>
      </c>
      <c r="E61" s="39">
        <v>120</v>
      </c>
      <c r="F61" s="39">
        <v>117</v>
      </c>
      <c r="G61" s="39">
        <v>0</v>
      </c>
      <c r="H61" s="39">
        <v>0</v>
      </c>
      <c r="I61" s="49">
        <f t="shared" si="0"/>
        <v>922</v>
      </c>
      <c r="J61" s="49">
        <f t="shared" si="1"/>
        <v>7.7</v>
      </c>
      <c r="K61" s="49">
        <f t="shared" si="2"/>
        <v>97.5</v>
      </c>
      <c r="L61" s="49">
        <f t="shared" si="3"/>
        <v>102.6</v>
      </c>
      <c r="M61" s="49">
        <f t="shared" si="4"/>
        <v>102.6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115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100</v>
      </c>
      <c r="I62" s="49" t="str">
        <f t="shared" si="0"/>
        <v>　</v>
      </c>
      <c r="J62" s="49" t="str">
        <f t="shared" si="1"/>
        <v>　</v>
      </c>
      <c r="K62" s="49" t="str">
        <f t="shared" si="2"/>
        <v>　</v>
      </c>
      <c r="L62" s="49" t="str">
        <f t="shared" si="3"/>
        <v>　</v>
      </c>
      <c r="M62" s="49">
        <f t="shared" si="4"/>
        <v>87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187</v>
      </c>
      <c r="C63" s="38">
        <v>2</v>
      </c>
      <c r="D63" s="38">
        <v>2045</v>
      </c>
      <c r="E63" s="38">
        <v>180</v>
      </c>
      <c r="F63" s="38">
        <v>187</v>
      </c>
      <c r="G63" s="38">
        <v>0</v>
      </c>
      <c r="H63" s="38">
        <v>0</v>
      </c>
      <c r="I63" s="48">
        <f t="shared" si="0"/>
        <v>1022.5</v>
      </c>
      <c r="J63" s="48">
        <f t="shared" si="1"/>
        <v>11.4</v>
      </c>
      <c r="K63" s="48">
        <f t="shared" si="2"/>
        <v>103.9</v>
      </c>
      <c r="L63" s="48">
        <f t="shared" si="3"/>
        <v>96.3</v>
      </c>
      <c r="M63" s="48">
        <f t="shared" si="4"/>
        <v>96.3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25</v>
      </c>
      <c r="C64" s="39">
        <v>1</v>
      </c>
      <c r="D64" s="39">
        <v>205</v>
      </c>
      <c r="E64" s="39">
        <v>45</v>
      </c>
      <c r="F64" s="39">
        <v>19</v>
      </c>
      <c r="G64" s="39">
        <v>0</v>
      </c>
      <c r="H64" s="39">
        <v>0</v>
      </c>
      <c r="I64" s="49">
        <f t="shared" si="0"/>
        <v>205</v>
      </c>
      <c r="J64" s="49">
        <f t="shared" si="1"/>
        <v>4.6</v>
      </c>
      <c r="K64" s="49">
        <f t="shared" si="2"/>
        <v>42.2</v>
      </c>
      <c r="L64" s="49">
        <f t="shared" si="3"/>
        <v>180</v>
      </c>
      <c r="M64" s="49">
        <f t="shared" si="4"/>
        <v>180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471</v>
      </c>
      <c r="C65" s="39">
        <v>4</v>
      </c>
      <c r="D65" s="39">
        <v>2800</v>
      </c>
      <c r="E65" s="39">
        <v>420</v>
      </c>
      <c r="F65" s="39">
        <v>287</v>
      </c>
      <c r="G65" s="39">
        <v>0</v>
      </c>
      <c r="H65" s="39">
        <v>0</v>
      </c>
      <c r="I65" s="49">
        <f t="shared" si="0"/>
        <v>700</v>
      </c>
      <c r="J65" s="49">
        <f t="shared" si="1"/>
        <v>6.7</v>
      </c>
      <c r="K65" s="49">
        <f t="shared" si="2"/>
        <v>68.3</v>
      </c>
      <c r="L65" s="49">
        <f t="shared" si="3"/>
        <v>89.2</v>
      </c>
      <c r="M65" s="49">
        <f t="shared" si="4"/>
        <v>89.2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40</v>
      </c>
      <c r="C66" s="39">
        <v>1</v>
      </c>
      <c r="D66" s="39">
        <v>590</v>
      </c>
      <c r="E66" s="39">
        <v>40</v>
      </c>
      <c r="F66" s="39">
        <v>40</v>
      </c>
      <c r="G66" s="39">
        <v>0</v>
      </c>
      <c r="H66" s="39">
        <v>0</v>
      </c>
      <c r="I66" s="49">
        <f t="shared" si="0"/>
        <v>590</v>
      </c>
      <c r="J66" s="49">
        <f t="shared" si="1"/>
        <v>14.8</v>
      </c>
      <c r="K66" s="49">
        <f t="shared" si="2"/>
        <v>100</v>
      </c>
      <c r="L66" s="49">
        <f t="shared" si="3"/>
        <v>100</v>
      </c>
      <c r="M66" s="49">
        <f t="shared" si="4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6" ref="B67:H67">SUM(B18:B66)</f>
        <v>10189</v>
      </c>
      <c r="C67" s="41">
        <f t="shared" si="6"/>
        <v>91</v>
      </c>
      <c r="D67" s="41">
        <f t="shared" si="6"/>
        <v>62326</v>
      </c>
      <c r="E67" s="41">
        <f t="shared" si="6"/>
        <v>6765</v>
      </c>
      <c r="F67" s="41">
        <f t="shared" si="6"/>
        <v>6028</v>
      </c>
      <c r="G67" s="41">
        <f t="shared" si="6"/>
        <v>7</v>
      </c>
      <c r="H67" s="41">
        <f t="shared" si="6"/>
        <v>600</v>
      </c>
      <c r="I67" s="51">
        <f t="shared" si="0"/>
        <v>684.9</v>
      </c>
      <c r="J67" s="51">
        <f t="shared" si="1"/>
        <v>9.2</v>
      </c>
      <c r="K67" s="51">
        <f t="shared" si="2"/>
        <v>89.1</v>
      </c>
      <c r="L67" s="51">
        <f t="shared" si="3"/>
        <v>66.4</v>
      </c>
      <c r="M67" s="51">
        <f t="shared" si="4"/>
        <v>72.3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7" ref="B68:H68">SUM(B67,B17)</f>
        <v>35937</v>
      </c>
      <c r="C68" s="43">
        <f t="shared" si="7"/>
        <v>229</v>
      </c>
      <c r="D68" s="43">
        <f t="shared" si="7"/>
        <v>142442</v>
      </c>
      <c r="E68" s="43">
        <f t="shared" si="7"/>
        <v>17169</v>
      </c>
      <c r="F68" s="43">
        <f t="shared" si="7"/>
        <v>16356</v>
      </c>
      <c r="G68" s="43">
        <f t="shared" si="7"/>
        <v>92</v>
      </c>
      <c r="H68" s="43">
        <f t="shared" si="7"/>
        <v>8603</v>
      </c>
      <c r="I68" s="53">
        <f t="shared" si="0"/>
        <v>622</v>
      </c>
      <c r="J68" s="53">
        <f t="shared" si="1"/>
        <v>8.3</v>
      </c>
      <c r="K68" s="53">
        <f t="shared" si="2"/>
        <v>95.3</v>
      </c>
      <c r="L68" s="53">
        <f t="shared" si="3"/>
        <v>47.8</v>
      </c>
      <c r="M68" s="53">
        <f t="shared" si="4"/>
        <v>71.7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4">
    <mergeCell ref="B1:M1"/>
    <mergeCell ref="C3:F3"/>
    <mergeCell ref="G3:H3"/>
    <mergeCell ref="B2:M2"/>
  </mergeCells>
  <printOptions/>
  <pageMargins left="0.7874015748031497" right="0.7874015748031497" top="0.7874015748031497" bottom="0.3937007874015748" header="0.5905511811023623" footer="0.31496062992125984"/>
  <pageSetup firstPageNumber="303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I72"/>
  <sheetViews>
    <sheetView tabSelected="1" showOutlineSymbols="0" view="pageBreakPreview" zoomScale="50" zoomScaleNormal="8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9" sqref="A69:IV76"/>
    </sheetView>
  </sheetViews>
  <sheetFormatPr defaultColWidth="9.00390625" defaultRowHeight="13.5"/>
  <cols>
    <col min="1" max="1" width="20.125" style="17" customWidth="1"/>
    <col min="2" max="10" width="19.875" style="17" customWidth="1"/>
    <col min="11" max="11" width="19.875" style="1" customWidth="1"/>
    <col min="12" max="19" width="19.875" style="17" customWidth="1"/>
    <col min="20" max="27" width="19.875" style="60" customWidth="1"/>
    <col min="28" max="29" width="19.875" style="127" customWidth="1"/>
    <col min="30" max="46" width="19.875" style="60" customWidth="1"/>
    <col min="47" max="47" width="19.875" style="54" customWidth="1"/>
    <col min="48" max="48" width="19.875" style="60" customWidth="1"/>
    <col min="49" max="49" width="19.875" style="54" customWidth="1"/>
    <col min="50" max="53" width="19.875" style="60" customWidth="1"/>
    <col min="54" max="54" width="19.875" style="54" customWidth="1"/>
    <col min="55" max="55" width="19.875" style="60" customWidth="1"/>
    <col min="56" max="56" width="19.875" style="54" customWidth="1"/>
    <col min="57" max="60" width="19.875" style="60" customWidth="1"/>
    <col min="61" max="61" width="19.875" style="54" customWidth="1"/>
    <col min="62" max="62" width="19.875" style="60" customWidth="1"/>
    <col min="63" max="63" width="19.875" style="54" customWidth="1"/>
    <col min="64" max="67" width="19.875" style="60" customWidth="1"/>
    <col min="68" max="68" width="19.875" style="54" customWidth="1"/>
    <col min="69" max="69" width="19.875" style="60" customWidth="1"/>
    <col min="70" max="70" width="19.875" style="54" customWidth="1"/>
    <col min="71" max="71" width="19.875" style="60" customWidth="1"/>
    <col min="72" max="72" width="19.875" style="54" customWidth="1"/>
    <col min="73" max="73" width="19.875" style="60" customWidth="1"/>
    <col min="74" max="74" width="19.875" style="54" customWidth="1"/>
    <col min="75" max="75" width="19.875" style="1" customWidth="1"/>
    <col min="76" max="79" width="19.875" style="127" customWidth="1"/>
    <col min="80" max="80" width="19.875" style="1" customWidth="1"/>
    <col min="81" max="81" width="19.875" style="127" customWidth="1"/>
    <col min="82" max="83" width="19.875" style="1" customWidth="1"/>
    <col min="84" max="87" width="19.875" style="127" customWidth="1"/>
    <col min="88" max="88" width="19.875" style="1" customWidth="1"/>
    <col min="89" max="91" width="19.875" style="127" customWidth="1"/>
    <col min="92" max="93" width="19.875" style="1" customWidth="1"/>
    <col min="94" max="96" width="19.875" style="127" customWidth="1"/>
    <col min="97" max="102" width="19.875" style="1" customWidth="1"/>
    <col min="103" max="103" width="19.875" style="127" customWidth="1"/>
    <col min="104" max="106" width="19.875" style="1" customWidth="1"/>
    <col min="107" max="107" width="19.875" style="127" customWidth="1"/>
    <col min="108" max="108" width="19.875" style="1" customWidth="1"/>
    <col min="109" max="110" width="19.875" style="127" customWidth="1"/>
    <col min="111" max="113" width="19.875" style="1" customWidth="1"/>
    <col min="114" max="114" width="19.875" style="127" customWidth="1"/>
    <col min="115" max="116" width="19.875" style="1" customWidth="1"/>
    <col min="117" max="117" width="19.875" style="127" customWidth="1"/>
    <col min="118" max="118" width="19.875" style="1" customWidth="1"/>
    <col min="119" max="119" width="19.875" style="127" customWidth="1"/>
    <col min="120" max="120" width="19.875" style="1" customWidth="1"/>
    <col min="121" max="121" width="19.875" style="127" customWidth="1"/>
    <col min="122" max="122" width="19.875" style="1" customWidth="1"/>
    <col min="123" max="127" width="19.875" style="127" customWidth="1"/>
    <col min="128" max="128" width="19.875" style="1" customWidth="1"/>
    <col min="129" max="129" width="19.875" style="127" customWidth="1"/>
    <col min="130" max="130" width="19.875" style="1" customWidth="1"/>
    <col min="131" max="131" width="19.875" style="127" customWidth="1"/>
    <col min="132" max="134" width="19.875" style="1" customWidth="1"/>
    <col min="135" max="135" width="19.875" style="127" customWidth="1"/>
    <col min="136" max="136" width="19.875" style="1" customWidth="1"/>
    <col min="137" max="137" width="19.875" style="127" customWidth="1"/>
    <col min="138" max="139" width="19.875" style="1" customWidth="1"/>
    <col min="140" max="140" width="19.875" style="127" customWidth="1"/>
    <col min="141" max="141" width="19.875" style="1" customWidth="1"/>
    <col min="142" max="142" width="19.875" style="127" customWidth="1"/>
    <col min="143" max="144" width="19.875" style="1" customWidth="1"/>
    <col min="145" max="145" width="19.875" style="127" customWidth="1"/>
    <col min="146" max="146" width="19.875" style="1" customWidth="1"/>
    <col min="147" max="148" width="19.875" style="127" customWidth="1"/>
    <col min="149" max="149" width="19.875" style="1" customWidth="1"/>
    <col min="150" max="153" width="19.875" style="127" customWidth="1"/>
    <col min="154" max="155" width="19.875" style="1" customWidth="1"/>
    <col min="156" max="159" width="19.875" style="127" customWidth="1"/>
    <col min="160" max="160" width="19.875" style="1" customWidth="1"/>
    <col min="161" max="16384" width="9.00390625" style="1" customWidth="1"/>
  </cols>
  <sheetData>
    <row r="1" spans="1:160" ht="36" customHeight="1">
      <c r="A1" s="231" t="s">
        <v>75</v>
      </c>
      <c r="B1" s="275" t="s">
        <v>441</v>
      </c>
      <c r="C1" s="276"/>
      <c r="D1" s="275" t="s">
        <v>442</v>
      </c>
      <c r="E1" s="279"/>
      <c r="F1" s="279"/>
      <c r="G1" s="279"/>
      <c r="H1" s="279"/>
      <c r="I1" s="279"/>
      <c r="J1" s="279"/>
      <c r="K1" s="276"/>
      <c r="L1" s="275" t="s">
        <v>442</v>
      </c>
      <c r="M1" s="279"/>
      <c r="N1" s="279"/>
      <c r="O1" s="279"/>
      <c r="P1" s="279"/>
      <c r="Q1" s="279"/>
      <c r="R1" s="279"/>
      <c r="S1" s="276"/>
      <c r="T1" s="275" t="s">
        <v>443</v>
      </c>
      <c r="U1" s="276"/>
      <c r="V1" s="275" t="s">
        <v>443</v>
      </c>
      <c r="W1" s="276"/>
      <c r="X1" s="246" t="s">
        <v>444</v>
      </c>
      <c r="Y1" s="246" t="s">
        <v>445</v>
      </c>
      <c r="Z1" s="275" t="s">
        <v>446</v>
      </c>
      <c r="AA1" s="278"/>
      <c r="AB1" s="277" t="s">
        <v>447</v>
      </c>
      <c r="AC1" s="278"/>
      <c r="AD1" s="277" t="s">
        <v>499</v>
      </c>
      <c r="AE1" s="276"/>
      <c r="AF1" s="275" t="s">
        <v>452</v>
      </c>
      <c r="AG1" s="279"/>
      <c r="AH1" s="279"/>
      <c r="AI1" s="279"/>
      <c r="AJ1" s="279"/>
      <c r="AK1" s="279"/>
      <c r="AL1" s="279"/>
      <c r="AM1" s="279"/>
      <c r="AN1" s="279"/>
      <c r="AO1" s="276"/>
      <c r="AP1" s="275" t="s">
        <v>452</v>
      </c>
      <c r="AQ1" s="279"/>
      <c r="AR1" s="279"/>
      <c r="AS1" s="279"/>
      <c r="AT1" s="279"/>
      <c r="AU1" s="279"/>
      <c r="AV1" s="279"/>
      <c r="AW1" s="279"/>
      <c r="AX1" s="279"/>
      <c r="AY1" s="276"/>
      <c r="AZ1" s="275" t="s">
        <v>452</v>
      </c>
      <c r="BA1" s="279"/>
      <c r="BB1" s="279"/>
      <c r="BC1" s="279"/>
      <c r="BD1" s="279"/>
      <c r="BE1" s="279"/>
      <c r="BF1" s="279"/>
      <c r="BG1" s="279"/>
      <c r="BH1" s="279"/>
      <c r="BI1" s="276"/>
      <c r="BJ1" s="275" t="s">
        <v>452</v>
      </c>
      <c r="BK1" s="279"/>
      <c r="BL1" s="279"/>
      <c r="BM1" s="279"/>
      <c r="BN1" s="279"/>
      <c r="BO1" s="279"/>
      <c r="BP1" s="279"/>
      <c r="BQ1" s="279"/>
      <c r="BR1" s="279"/>
      <c r="BS1" s="276"/>
      <c r="BT1" s="275" t="s">
        <v>479</v>
      </c>
      <c r="BU1" s="279"/>
      <c r="BV1" s="278"/>
      <c r="BW1" s="321" t="s">
        <v>480</v>
      </c>
      <c r="BX1" s="319"/>
      <c r="BY1" s="319"/>
      <c r="BZ1" s="320"/>
      <c r="CA1" s="319" t="s">
        <v>494</v>
      </c>
      <c r="CB1" s="319"/>
      <c r="CC1" s="320"/>
      <c r="CD1" s="254" t="s">
        <v>493</v>
      </c>
      <c r="CE1" s="277" t="s">
        <v>495</v>
      </c>
      <c r="CF1" s="279"/>
      <c r="CG1" s="279"/>
      <c r="CH1" s="279"/>
      <c r="CI1" s="279"/>
      <c r="CJ1" s="279"/>
      <c r="CK1" s="279"/>
      <c r="CL1" s="279"/>
      <c r="CM1" s="278"/>
      <c r="CN1" s="277" t="s">
        <v>495</v>
      </c>
      <c r="CO1" s="279"/>
      <c r="CP1" s="279"/>
      <c r="CQ1" s="279"/>
      <c r="CR1" s="279"/>
      <c r="CS1" s="279"/>
      <c r="CT1" s="279"/>
      <c r="CU1" s="279"/>
      <c r="CV1" s="279"/>
      <c r="CW1" s="278"/>
      <c r="CX1" s="277" t="s">
        <v>495</v>
      </c>
      <c r="CY1" s="279"/>
      <c r="CZ1" s="279"/>
      <c r="DA1" s="279"/>
      <c r="DB1" s="279"/>
      <c r="DC1" s="279"/>
      <c r="DD1" s="279"/>
      <c r="DE1" s="279"/>
      <c r="DF1" s="279"/>
      <c r="DG1" s="278"/>
      <c r="DH1" s="277" t="s">
        <v>495</v>
      </c>
      <c r="DI1" s="279"/>
      <c r="DJ1" s="279"/>
      <c r="DK1" s="279"/>
      <c r="DL1" s="279"/>
      <c r="DM1" s="279"/>
      <c r="DN1" s="279"/>
      <c r="DO1" s="278"/>
      <c r="DP1" s="277" t="s">
        <v>496</v>
      </c>
      <c r="DQ1" s="278"/>
      <c r="DR1" s="277" t="s">
        <v>504</v>
      </c>
      <c r="DS1" s="279"/>
      <c r="DT1" s="279"/>
      <c r="DU1" s="279"/>
      <c r="DV1" s="279"/>
      <c r="DW1" s="279"/>
      <c r="DX1" s="279"/>
      <c r="DY1" s="279"/>
      <c r="DZ1" s="279"/>
      <c r="EA1" s="278"/>
      <c r="EB1" s="277" t="s">
        <v>503</v>
      </c>
      <c r="EC1" s="279"/>
      <c r="ED1" s="279"/>
      <c r="EE1" s="279"/>
      <c r="EF1" s="279"/>
      <c r="EG1" s="278"/>
      <c r="EH1" s="322" t="s">
        <v>502</v>
      </c>
      <c r="EI1" s="323"/>
      <c r="EJ1" s="323"/>
      <c r="EK1" s="324"/>
      <c r="EL1" s="277" t="s">
        <v>501</v>
      </c>
      <c r="EM1" s="279"/>
      <c r="EN1" s="279"/>
      <c r="EO1" s="279"/>
      <c r="EP1" s="279"/>
      <c r="EQ1" s="276"/>
      <c r="ER1" s="275" t="s">
        <v>497</v>
      </c>
      <c r="ES1" s="279"/>
      <c r="ET1" s="279"/>
      <c r="EU1" s="276"/>
      <c r="EV1" s="275" t="s">
        <v>498</v>
      </c>
      <c r="EW1" s="279"/>
      <c r="EX1" s="279"/>
      <c r="EY1" s="279"/>
      <c r="EZ1" s="279"/>
      <c r="FA1" s="279"/>
      <c r="FB1" s="279"/>
      <c r="FC1" s="279"/>
      <c r="FD1" s="276"/>
    </row>
    <row r="2" spans="1:160" ht="36" customHeight="1">
      <c r="A2" s="4"/>
      <c r="B2" s="62" t="s">
        <v>76</v>
      </c>
      <c r="C2" s="62" t="s">
        <v>77</v>
      </c>
      <c r="D2" s="264" t="s">
        <v>490</v>
      </c>
      <c r="E2" s="265"/>
      <c r="F2" s="265"/>
      <c r="G2" s="216"/>
      <c r="H2" s="216"/>
      <c r="I2" s="209"/>
      <c r="J2" s="257" t="s">
        <v>88</v>
      </c>
      <c r="K2" s="258"/>
      <c r="L2" s="264" t="s">
        <v>491</v>
      </c>
      <c r="M2" s="265"/>
      <c r="N2" s="265"/>
      <c r="O2" s="216"/>
      <c r="P2" s="216"/>
      <c r="Q2" s="209"/>
      <c r="R2" s="257" t="s">
        <v>95</v>
      </c>
      <c r="S2" s="258"/>
      <c r="T2" s="44" t="s">
        <v>143</v>
      </c>
      <c r="U2" s="122"/>
      <c r="V2" s="36"/>
      <c r="W2" s="122"/>
      <c r="X2" s="80" t="s">
        <v>145</v>
      </c>
      <c r="Y2" s="80" t="s">
        <v>196</v>
      </c>
      <c r="Z2" s="62" t="s">
        <v>204</v>
      </c>
      <c r="AA2" s="62" t="s">
        <v>215</v>
      </c>
      <c r="AB2" s="62" t="s">
        <v>204</v>
      </c>
      <c r="AC2" s="62" t="s">
        <v>215</v>
      </c>
      <c r="AD2" s="62" t="s">
        <v>119</v>
      </c>
      <c r="AE2" s="62" t="s">
        <v>121</v>
      </c>
      <c r="AF2" s="310" t="s">
        <v>158</v>
      </c>
      <c r="AG2" s="311"/>
      <c r="AH2" s="311"/>
      <c r="AI2" s="311"/>
      <c r="AJ2" s="311"/>
      <c r="AK2" s="311"/>
      <c r="AL2" s="311"/>
      <c r="AM2" s="311"/>
      <c r="AN2" s="312"/>
      <c r="AO2" s="80" t="s">
        <v>481</v>
      </c>
      <c r="AP2" s="121" t="s">
        <v>481</v>
      </c>
      <c r="AQ2" s="259" t="s">
        <v>171</v>
      </c>
      <c r="AR2" s="263"/>
      <c r="AS2" s="263"/>
      <c r="AT2" s="263"/>
      <c r="AU2" s="263"/>
      <c r="AV2" s="263"/>
      <c r="AW2" s="260"/>
      <c r="AX2" s="259" t="s">
        <v>453</v>
      </c>
      <c r="AY2" s="260"/>
      <c r="AZ2" s="259" t="s">
        <v>173</v>
      </c>
      <c r="BA2" s="263"/>
      <c r="BB2" s="263"/>
      <c r="BC2" s="263"/>
      <c r="BD2" s="260"/>
      <c r="BE2" s="270" t="s">
        <v>174</v>
      </c>
      <c r="BF2" s="290"/>
      <c r="BG2" s="290"/>
      <c r="BH2" s="290"/>
      <c r="BI2" s="271"/>
      <c r="BJ2" s="292" t="s">
        <v>482</v>
      </c>
      <c r="BK2" s="293"/>
      <c r="BL2" s="259" t="s">
        <v>175</v>
      </c>
      <c r="BM2" s="263"/>
      <c r="BN2" s="263"/>
      <c r="BO2" s="263"/>
      <c r="BP2" s="263"/>
      <c r="BQ2" s="263"/>
      <c r="BR2" s="274"/>
      <c r="BS2" s="217" t="s">
        <v>177</v>
      </c>
      <c r="BT2" s="305" t="s">
        <v>182</v>
      </c>
      <c r="BU2" s="306"/>
      <c r="BV2" s="283"/>
      <c r="BW2" s="282" t="s">
        <v>454</v>
      </c>
      <c r="BX2" s="283"/>
      <c r="BY2" s="280" t="s">
        <v>455</v>
      </c>
      <c r="BZ2" s="281"/>
      <c r="CA2" s="266" t="s">
        <v>456</v>
      </c>
      <c r="CB2" s="267"/>
      <c r="CC2" s="218" t="s">
        <v>457</v>
      </c>
      <c r="CD2" s="226" t="s">
        <v>457</v>
      </c>
      <c r="CE2" s="222" t="s">
        <v>382</v>
      </c>
      <c r="CF2" s="305" t="s">
        <v>383</v>
      </c>
      <c r="CG2" s="309"/>
      <c r="CH2" s="305" t="s">
        <v>384</v>
      </c>
      <c r="CI2" s="309"/>
      <c r="CJ2" s="294" t="s">
        <v>458</v>
      </c>
      <c r="CK2" s="295"/>
      <c r="CL2" s="304"/>
      <c r="CM2" s="229" t="s">
        <v>459</v>
      </c>
      <c r="CN2" s="235" t="s">
        <v>459</v>
      </c>
      <c r="CO2" s="301" t="s">
        <v>460</v>
      </c>
      <c r="CP2" s="302"/>
      <c r="CQ2" s="303"/>
      <c r="CR2" s="317" t="s">
        <v>461</v>
      </c>
      <c r="CS2" s="318"/>
      <c r="CT2" s="259" t="s">
        <v>463</v>
      </c>
      <c r="CU2" s="274"/>
      <c r="CV2" s="273" t="s">
        <v>464</v>
      </c>
      <c r="CW2" s="274"/>
      <c r="CX2" s="273" t="s">
        <v>465</v>
      </c>
      <c r="CY2" s="260"/>
      <c r="CZ2" s="259" t="s">
        <v>466</v>
      </c>
      <c r="DA2" s="260"/>
      <c r="DB2" s="273" t="s">
        <v>467</v>
      </c>
      <c r="DC2" s="263"/>
      <c r="DD2" s="259" t="s">
        <v>468</v>
      </c>
      <c r="DE2" s="274"/>
      <c r="DF2" s="273" t="s">
        <v>386</v>
      </c>
      <c r="DG2" s="274"/>
      <c r="DH2" s="263" t="s">
        <v>469</v>
      </c>
      <c r="DI2" s="263"/>
      <c r="DJ2" s="259" t="s">
        <v>387</v>
      </c>
      <c r="DK2" s="260"/>
      <c r="DL2" s="259" t="s">
        <v>470</v>
      </c>
      <c r="DM2" s="274"/>
      <c r="DN2" s="315" t="s">
        <v>471</v>
      </c>
      <c r="DO2" s="316"/>
      <c r="DP2" s="282" t="s">
        <v>389</v>
      </c>
      <c r="DQ2" s="283"/>
      <c r="DR2" s="313" t="s">
        <v>400</v>
      </c>
      <c r="DS2" s="290"/>
      <c r="DT2" s="290"/>
      <c r="DU2" s="290"/>
      <c r="DV2" s="290"/>
      <c r="DW2" s="290"/>
      <c r="DX2" s="290"/>
      <c r="DY2" s="290"/>
      <c r="DZ2" s="290"/>
      <c r="EA2" s="314"/>
      <c r="EB2" s="224" t="s">
        <v>492</v>
      </c>
      <c r="EC2" s="294" t="s">
        <v>401</v>
      </c>
      <c r="ED2" s="295"/>
      <c r="EE2" s="295"/>
      <c r="EF2" s="295"/>
      <c r="EG2" s="296"/>
      <c r="EH2" s="298" t="s">
        <v>484</v>
      </c>
      <c r="EI2" s="299"/>
      <c r="EJ2" s="299"/>
      <c r="EK2" s="300"/>
      <c r="EL2" s="214" t="s">
        <v>484</v>
      </c>
      <c r="EM2" s="280" t="s">
        <v>405</v>
      </c>
      <c r="EN2" s="281"/>
      <c r="EO2" s="281"/>
      <c r="EP2" s="281"/>
      <c r="EQ2" s="297"/>
      <c r="ER2" s="62" t="s">
        <v>250</v>
      </c>
      <c r="ES2" s="291" t="s">
        <v>477</v>
      </c>
      <c r="ET2" s="292"/>
      <c r="EU2" s="293"/>
      <c r="EV2" s="134" t="s">
        <v>477</v>
      </c>
      <c r="EW2" s="259" t="s">
        <v>476</v>
      </c>
      <c r="EX2" s="263"/>
      <c r="EY2" s="263"/>
      <c r="EZ2" s="260"/>
      <c r="FA2" s="270" t="s">
        <v>478</v>
      </c>
      <c r="FB2" s="290"/>
      <c r="FC2" s="290"/>
      <c r="FD2" s="271"/>
    </row>
    <row r="3" spans="1:160" ht="36" customHeight="1">
      <c r="A3" s="2"/>
      <c r="B3" s="22"/>
      <c r="C3" s="22"/>
      <c r="D3" s="34"/>
      <c r="E3" s="35"/>
      <c r="F3" s="270" t="s">
        <v>60</v>
      </c>
      <c r="G3" s="271"/>
      <c r="H3" s="270" t="s">
        <v>59</v>
      </c>
      <c r="I3" s="271"/>
      <c r="J3" s="121"/>
      <c r="K3" s="122"/>
      <c r="L3" s="34"/>
      <c r="M3" s="35"/>
      <c r="N3" s="270" t="s">
        <v>93</v>
      </c>
      <c r="O3" s="271"/>
      <c r="P3" s="270" t="s">
        <v>94</v>
      </c>
      <c r="Q3" s="271"/>
      <c r="R3" s="121"/>
      <c r="S3" s="122"/>
      <c r="T3" s="62" t="s">
        <v>144</v>
      </c>
      <c r="U3" s="29" t="s">
        <v>112</v>
      </c>
      <c r="V3" s="65" t="s">
        <v>116</v>
      </c>
      <c r="W3" s="65" t="s">
        <v>117</v>
      </c>
      <c r="X3" s="21" t="s">
        <v>188</v>
      </c>
      <c r="Y3" s="21" t="s">
        <v>188</v>
      </c>
      <c r="Z3" s="72"/>
      <c r="AA3" s="62" t="s">
        <v>213</v>
      </c>
      <c r="AB3" s="72"/>
      <c r="AC3" s="62" t="s">
        <v>229</v>
      </c>
      <c r="AD3" s="62"/>
      <c r="AE3" s="62"/>
      <c r="AF3" s="62" t="s">
        <v>127</v>
      </c>
      <c r="AG3" s="94" t="s">
        <v>146</v>
      </c>
      <c r="AH3" s="94" t="s">
        <v>127</v>
      </c>
      <c r="AI3" s="94" t="s">
        <v>155</v>
      </c>
      <c r="AJ3" s="94" t="s">
        <v>156</v>
      </c>
      <c r="AK3" s="68" t="s">
        <v>147</v>
      </c>
      <c r="AL3" s="68" t="s">
        <v>129</v>
      </c>
      <c r="AM3" s="68" t="s">
        <v>130</v>
      </c>
      <c r="AN3" s="68" t="s">
        <v>131</v>
      </c>
      <c r="AO3" s="21" t="s">
        <v>146</v>
      </c>
      <c r="AP3" s="21" t="s">
        <v>127</v>
      </c>
      <c r="AQ3" s="257" t="s">
        <v>166</v>
      </c>
      <c r="AR3" s="258"/>
      <c r="AS3" s="68" t="s">
        <v>129</v>
      </c>
      <c r="AT3" s="261" t="s">
        <v>170</v>
      </c>
      <c r="AU3" s="262"/>
      <c r="AV3" s="21" t="s">
        <v>141</v>
      </c>
      <c r="AW3" s="68" t="s">
        <v>131</v>
      </c>
      <c r="AX3" s="257" t="s">
        <v>166</v>
      </c>
      <c r="AY3" s="258"/>
      <c r="AZ3" s="89" t="s">
        <v>129</v>
      </c>
      <c r="BA3" s="261" t="s">
        <v>170</v>
      </c>
      <c r="BB3" s="262"/>
      <c r="BC3" s="21" t="s">
        <v>141</v>
      </c>
      <c r="BD3" s="55" t="s">
        <v>142</v>
      </c>
      <c r="BE3" s="257" t="s">
        <v>166</v>
      </c>
      <c r="BF3" s="258"/>
      <c r="BG3" s="89" t="s">
        <v>129</v>
      </c>
      <c r="BH3" s="261" t="s">
        <v>170</v>
      </c>
      <c r="BI3" s="262"/>
      <c r="BJ3" s="32" t="s">
        <v>141</v>
      </c>
      <c r="BK3" s="55" t="s">
        <v>142</v>
      </c>
      <c r="BL3" s="257" t="s">
        <v>166</v>
      </c>
      <c r="BM3" s="258"/>
      <c r="BN3" s="89" t="s">
        <v>129</v>
      </c>
      <c r="BO3" s="261" t="s">
        <v>170</v>
      </c>
      <c r="BP3" s="262"/>
      <c r="BQ3" s="21" t="s">
        <v>141</v>
      </c>
      <c r="BR3" s="186" t="s">
        <v>142</v>
      </c>
      <c r="BS3" s="62" t="s">
        <v>178</v>
      </c>
      <c r="BT3" s="62"/>
      <c r="BU3" s="307" t="s">
        <v>180</v>
      </c>
      <c r="BV3" s="284" t="s">
        <v>181</v>
      </c>
      <c r="BW3" s="268" t="s">
        <v>253</v>
      </c>
      <c r="BX3" s="272"/>
      <c r="BY3" s="268" t="s">
        <v>253</v>
      </c>
      <c r="BZ3" s="272"/>
      <c r="CA3" s="268" t="s">
        <v>253</v>
      </c>
      <c r="CB3" s="269"/>
      <c r="CC3" s="212" t="s">
        <v>483</v>
      </c>
      <c r="CD3" s="227" t="s">
        <v>483</v>
      </c>
      <c r="CE3" s="219" t="s">
        <v>483</v>
      </c>
      <c r="CF3" s="286" t="s">
        <v>483</v>
      </c>
      <c r="CG3" s="287"/>
      <c r="CH3" s="286" t="s">
        <v>483</v>
      </c>
      <c r="CI3" s="287"/>
      <c r="CJ3" s="286" t="s">
        <v>483</v>
      </c>
      <c r="CK3" s="288"/>
      <c r="CL3" s="287"/>
      <c r="CM3" s="219" t="s">
        <v>483</v>
      </c>
      <c r="CN3" s="223" t="s">
        <v>483</v>
      </c>
      <c r="CO3" s="286" t="s">
        <v>483</v>
      </c>
      <c r="CP3" s="288"/>
      <c r="CQ3" s="287"/>
      <c r="CR3" s="286" t="s">
        <v>483</v>
      </c>
      <c r="CS3" s="287"/>
      <c r="CT3" s="286" t="s">
        <v>483</v>
      </c>
      <c r="CU3" s="287"/>
      <c r="CV3" s="286" t="s">
        <v>483</v>
      </c>
      <c r="CW3" s="287"/>
      <c r="CX3" s="286" t="s">
        <v>483</v>
      </c>
      <c r="CY3" s="287"/>
      <c r="CZ3" s="286" t="s">
        <v>483</v>
      </c>
      <c r="DA3" s="287"/>
      <c r="DB3" s="286" t="s">
        <v>483</v>
      </c>
      <c r="DC3" s="287"/>
      <c r="DD3" s="286" t="s">
        <v>483</v>
      </c>
      <c r="DE3" s="287"/>
      <c r="DF3" s="286" t="s">
        <v>483</v>
      </c>
      <c r="DG3" s="287"/>
      <c r="DH3" s="288" t="s">
        <v>483</v>
      </c>
      <c r="DI3" s="287"/>
      <c r="DJ3" s="286" t="s">
        <v>483</v>
      </c>
      <c r="DK3" s="287"/>
      <c r="DL3" s="286" t="s">
        <v>483</v>
      </c>
      <c r="DM3" s="287"/>
      <c r="DN3" s="286" t="s">
        <v>483</v>
      </c>
      <c r="DO3" s="287"/>
      <c r="DP3" s="273"/>
      <c r="DQ3" s="274"/>
      <c r="DR3" s="237" t="s">
        <v>380</v>
      </c>
      <c r="DS3" s="270" t="s">
        <v>390</v>
      </c>
      <c r="DT3" s="271"/>
      <c r="DU3" s="270" t="s">
        <v>393</v>
      </c>
      <c r="DV3" s="290"/>
      <c r="DW3" s="290"/>
      <c r="DX3" s="290"/>
      <c r="DY3" s="271"/>
      <c r="DZ3" s="208" t="s">
        <v>397</v>
      </c>
      <c r="EA3" s="238" t="s">
        <v>398</v>
      </c>
      <c r="EB3" s="225" t="s">
        <v>399</v>
      </c>
      <c r="EC3" s="166" t="s">
        <v>402</v>
      </c>
      <c r="ED3" s="166" t="s">
        <v>403</v>
      </c>
      <c r="EE3" s="166" t="s">
        <v>397</v>
      </c>
      <c r="EF3" s="166" t="s">
        <v>398</v>
      </c>
      <c r="EG3" s="166" t="s">
        <v>399</v>
      </c>
      <c r="EH3" s="166" t="s">
        <v>402</v>
      </c>
      <c r="EI3" s="166" t="s">
        <v>403</v>
      </c>
      <c r="EJ3" s="166" t="s">
        <v>397</v>
      </c>
      <c r="EK3" s="166" t="s">
        <v>398</v>
      </c>
      <c r="EL3" s="166" t="s">
        <v>399</v>
      </c>
      <c r="EM3" s="166" t="s">
        <v>402</v>
      </c>
      <c r="EN3" s="166" t="s">
        <v>403</v>
      </c>
      <c r="EO3" s="166" t="s">
        <v>397</v>
      </c>
      <c r="EP3" s="166" t="s">
        <v>398</v>
      </c>
      <c r="EQ3" s="166" t="s">
        <v>399</v>
      </c>
      <c r="ER3" s="62" t="s">
        <v>128</v>
      </c>
      <c r="ES3" s="270" t="s">
        <v>253</v>
      </c>
      <c r="ET3" s="271"/>
      <c r="EU3" s="135" t="s">
        <v>254</v>
      </c>
      <c r="EV3" s="135" t="s">
        <v>254</v>
      </c>
      <c r="EW3" s="289" t="s">
        <v>253</v>
      </c>
      <c r="EX3" s="289"/>
      <c r="EY3" s="270" t="s">
        <v>254</v>
      </c>
      <c r="EZ3" s="271"/>
      <c r="FA3" s="289" t="s">
        <v>253</v>
      </c>
      <c r="FB3" s="289"/>
      <c r="FC3" s="270" t="s">
        <v>254</v>
      </c>
      <c r="FD3" s="271"/>
    </row>
    <row r="4" spans="1:160" ht="27.75" customHeight="1">
      <c r="A4" s="170"/>
      <c r="B4" s="230" t="s">
        <v>488</v>
      </c>
      <c r="C4" s="230" t="s">
        <v>56</v>
      </c>
      <c r="D4" s="29" t="s">
        <v>89</v>
      </c>
      <c r="E4" s="29" t="s">
        <v>410</v>
      </c>
      <c r="F4" s="29" t="s">
        <v>89</v>
      </c>
      <c r="G4" s="29" t="s">
        <v>410</v>
      </c>
      <c r="H4" s="29" t="s">
        <v>89</v>
      </c>
      <c r="I4" s="29" t="s">
        <v>410</v>
      </c>
      <c r="J4" s="29" t="s">
        <v>89</v>
      </c>
      <c r="K4" s="29" t="s">
        <v>410</v>
      </c>
      <c r="L4" s="29" t="s">
        <v>89</v>
      </c>
      <c r="M4" s="29" t="s">
        <v>410</v>
      </c>
      <c r="N4" s="29" t="s">
        <v>89</v>
      </c>
      <c r="O4" s="29" t="s">
        <v>410</v>
      </c>
      <c r="P4" s="29" t="s">
        <v>89</v>
      </c>
      <c r="Q4" s="29" t="s">
        <v>410</v>
      </c>
      <c r="R4" s="29" t="s">
        <v>89</v>
      </c>
      <c r="S4" s="29" t="s">
        <v>487</v>
      </c>
      <c r="T4" s="86" t="s">
        <v>486</v>
      </c>
      <c r="U4" s="64" t="s">
        <v>113</v>
      </c>
      <c r="V4" s="64" t="s">
        <v>113</v>
      </c>
      <c r="W4" s="64" t="s">
        <v>113</v>
      </c>
      <c r="X4" s="64" t="s">
        <v>190</v>
      </c>
      <c r="Y4" s="64" t="s">
        <v>190</v>
      </c>
      <c r="Z4" s="101" t="s">
        <v>256</v>
      </c>
      <c r="AA4" s="101" t="s">
        <v>449</v>
      </c>
      <c r="AB4" s="101" t="s">
        <v>448</v>
      </c>
      <c r="AC4" s="101" t="s">
        <v>489</v>
      </c>
      <c r="AD4" s="86" t="s">
        <v>122</v>
      </c>
      <c r="AE4" s="86" t="s">
        <v>122</v>
      </c>
      <c r="AF4" s="87" t="s">
        <v>450</v>
      </c>
      <c r="AG4" s="80" t="s">
        <v>159</v>
      </c>
      <c r="AH4" s="80" t="s">
        <v>161</v>
      </c>
      <c r="AI4" s="97" t="s">
        <v>154</v>
      </c>
      <c r="AJ4" s="97" t="s">
        <v>154</v>
      </c>
      <c r="AK4" s="184" t="s">
        <v>161</v>
      </c>
      <c r="AL4" s="184" t="s">
        <v>161</v>
      </c>
      <c r="AM4" s="184" t="s">
        <v>162</v>
      </c>
      <c r="AN4" s="184" t="s">
        <v>163</v>
      </c>
      <c r="AO4" s="184" t="s">
        <v>161</v>
      </c>
      <c r="AP4" s="184" t="s">
        <v>161</v>
      </c>
      <c r="AQ4" s="185" t="s">
        <v>126</v>
      </c>
      <c r="AR4" s="135" t="s">
        <v>451</v>
      </c>
      <c r="AS4" s="105" t="s">
        <v>167</v>
      </c>
      <c r="AT4" s="101" t="s">
        <v>160</v>
      </c>
      <c r="AU4" s="100" t="s">
        <v>169</v>
      </c>
      <c r="AV4" s="80" t="s">
        <v>161</v>
      </c>
      <c r="AW4" s="184" t="s">
        <v>163</v>
      </c>
      <c r="AX4" s="88" t="s">
        <v>126</v>
      </c>
      <c r="AY4" s="129" t="s">
        <v>451</v>
      </c>
      <c r="AZ4" s="98" t="s">
        <v>167</v>
      </c>
      <c r="BA4" s="101" t="s">
        <v>160</v>
      </c>
      <c r="BB4" s="100" t="s">
        <v>169</v>
      </c>
      <c r="BC4" s="80" t="s">
        <v>161</v>
      </c>
      <c r="BD4" s="105" t="s">
        <v>163</v>
      </c>
      <c r="BE4" s="88" t="s">
        <v>126</v>
      </c>
      <c r="BF4" s="135" t="s">
        <v>451</v>
      </c>
      <c r="BG4" s="98" t="s">
        <v>167</v>
      </c>
      <c r="BH4" s="101" t="s">
        <v>160</v>
      </c>
      <c r="BI4" s="104" t="s">
        <v>169</v>
      </c>
      <c r="BJ4" s="211" t="s">
        <v>161</v>
      </c>
      <c r="BK4" s="105" t="s">
        <v>163</v>
      </c>
      <c r="BL4" s="88" t="s">
        <v>126</v>
      </c>
      <c r="BM4" s="135" t="s">
        <v>451</v>
      </c>
      <c r="BN4" s="201" t="s">
        <v>167</v>
      </c>
      <c r="BO4" s="101" t="s">
        <v>160</v>
      </c>
      <c r="BP4" s="104" t="s">
        <v>169</v>
      </c>
      <c r="BQ4" s="105" t="s">
        <v>161</v>
      </c>
      <c r="BR4" s="201" t="s">
        <v>163</v>
      </c>
      <c r="BS4" s="80" t="s">
        <v>179</v>
      </c>
      <c r="BT4" s="87" t="s">
        <v>122</v>
      </c>
      <c r="BU4" s="308"/>
      <c r="BV4" s="285"/>
      <c r="BW4" s="203" t="s">
        <v>251</v>
      </c>
      <c r="BX4" s="135" t="s">
        <v>409</v>
      </c>
      <c r="BY4" s="135" t="s">
        <v>251</v>
      </c>
      <c r="BZ4" s="135" t="s">
        <v>409</v>
      </c>
      <c r="CA4" s="130" t="s">
        <v>251</v>
      </c>
      <c r="CB4" s="220" t="s">
        <v>409</v>
      </c>
      <c r="CC4" s="221" t="s">
        <v>251</v>
      </c>
      <c r="CD4" s="228" t="s">
        <v>409</v>
      </c>
      <c r="CE4" s="203" t="s">
        <v>409</v>
      </c>
      <c r="CF4" s="135" t="s">
        <v>251</v>
      </c>
      <c r="CG4" s="135" t="s">
        <v>409</v>
      </c>
      <c r="CH4" s="135" t="s">
        <v>381</v>
      </c>
      <c r="CI4" s="135" t="s">
        <v>409</v>
      </c>
      <c r="CJ4" s="135" t="s">
        <v>251</v>
      </c>
      <c r="CK4" s="130" t="s">
        <v>409</v>
      </c>
      <c r="CL4" s="203" t="s">
        <v>500</v>
      </c>
      <c r="CM4" s="130" t="s">
        <v>251</v>
      </c>
      <c r="CN4" s="203" t="s">
        <v>409</v>
      </c>
      <c r="CO4" s="203" t="s">
        <v>251</v>
      </c>
      <c r="CP4" s="135" t="s">
        <v>409</v>
      </c>
      <c r="CQ4" s="203" t="s">
        <v>500</v>
      </c>
      <c r="CR4" s="135" t="s">
        <v>251</v>
      </c>
      <c r="CS4" s="203" t="s">
        <v>500</v>
      </c>
      <c r="CT4" s="135" t="s">
        <v>251</v>
      </c>
      <c r="CU4" s="203" t="s">
        <v>500</v>
      </c>
      <c r="CV4" s="203" t="s">
        <v>251</v>
      </c>
      <c r="CW4" s="203" t="s">
        <v>500</v>
      </c>
      <c r="CX4" s="203" t="s">
        <v>251</v>
      </c>
      <c r="CY4" s="203" t="s">
        <v>500</v>
      </c>
      <c r="CZ4" s="135" t="s">
        <v>251</v>
      </c>
      <c r="DA4" s="203" t="s">
        <v>500</v>
      </c>
      <c r="DB4" s="203" t="s">
        <v>251</v>
      </c>
      <c r="DC4" s="203" t="s">
        <v>500</v>
      </c>
      <c r="DD4" s="135" t="s">
        <v>251</v>
      </c>
      <c r="DE4" s="203" t="s">
        <v>500</v>
      </c>
      <c r="DF4" s="203" t="s">
        <v>251</v>
      </c>
      <c r="DG4" s="203" t="s">
        <v>500</v>
      </c>
      <c r="DH4" s="197" t="s">
        <v>251</v>
      </c>
      <c r="DI4" s="203" t="s">
        <v>500</v>
      </c>
      <c r="DJ4" s="135" t="s">
        <v>251</v>
      </c>
      <c r="DK4" s="203" t="s">
        <v>500</v>
      </c>
      <c r="DL4" s="135" t="s">
        <v>251</v>
      </c>
      <c r="DM4" s="203" t="s">
        <v>500</v>
      </c>
      <c r="DN4" s="135" t="s">
        <v>251</v>
      </c>
      <c r="DO4" s="203" t="s">
        <v>500</v>
      </c>
      <c r="DP4" s="203" t="s">
        <v>251</v>
      </c>
      <c r="DQ4" s="130" t="s">
        <v>409</v>
      </c>
      <c r="DR4" s="200"/>
      <c r="DS4" s="134" t="s">
        <v>391</v>
      </c>
      <c r="DT4" s="135" t="s">
        <v>392</v>
      </c>
      <c r="DU4" s="135" t="s">
        <v>394</v>
      </c>
      <c r="DV4" s="135" t="s">
        <v>395</v>
      </c>
      <c r="DW4" s="135" t="s">
        <v>112</v>
      </c>
      <c r="DX4" s="135" t="s">
        <v>396</v>
      </c>
      <c r="DY4" s="135" t="s">
        <v>392</v>
      </c>
      <c r="DZ4" s="122"/>
      <c r="EA4" s="131"/>
      <c r="EB4" s="236"/>
      <c r="EC4" s="167"/>
      <c r="ED4" s="168"/>
      <c r="EE4" s="168"/>
      <c r="EF4" s="168"/>
      <c r="EG4" s="205" t="s">
        <v>472</v>
      </c>
      <c r="EH4" s="167"/>
      <c r="EI4" s="168"/>
      <c r="EJ4" s="168"/>
      <c r="EK4" s="168"/>
      <c r="EL4" s="205"/>
      <c r="EM4" s="167"/>
      <c r="EN4" s="168"/>
      <c r="EO4" s="168"/>
      <c r="EP4" s="168"/>
      <c r="EQ4" s="205"/>
      <c r="ER4" s="61" t="s">
        <v>256</v>
      </c>
      <c r="ES4" s="135" t="s">
        <v>251</v>
      </c>
      <c r="ET4" s="135" t="s">
        <v>409</v>
      </c>
      <c r="EU4" s="135" t="s">
        <v>251</v>
      </c>
      <c r="EV4" s="135" t="s">
        <v>409</v>
      </c>
      <c r="EW4" s="135" t="s">
        <v>251</v>
      </c>
      <c r="EX4" s="135" t="s">
        <v>409</v>
      </c>
      <c r="EY4" s="135" t="s">
        <v>251</v>
      </c>
      <c r="EZ4" s="135" t="s">
        <v>409</v>
      </c>
      <c r="FA4" s="135" t="s">
        <v>251</v>
      </c>
      <c r="FB4" s="135" t="s">
        <v>409</v>
      </c>
      <c r="FC4" s="135" t="s">
        <v>251</v>
      </c>
      <c r="FD4" s="135" t="s">
        <v>409</v>
      </c>
    </row>
    <row r="5" spans="1:191" ht="27" customHeight="1">
      <c r="A5" s="171" t="s">
        <v>0</v>
      </c>
      <c r="B5" s="11">
        <v>2937343</v>
      </c>
      <c r="C5" s="11">
        <v>20210980</v>
      </c>
      <c r="D5" s="11">
        <v>189</v>
      </c>
      <c r="E5" s="11">
        <v>2098542</v>
      </c>
      <c r="F5" s="38">
        <v>188</v>
      </c>
      <c r="G5" s="38">
        <v>2098442</v>
      </c>
      <c r="H5" s="38">
        <v>1</v>
      </c>
      <c r="I5" s="38">
        <v>100</v>
      </c>
      <c r="J5" s="38">
        <v>1</v>
      </c>
      <c r="K5" s="38">
        <v>982000</v>
      </c>
      <c r="L5" s="11">
        <v>2</v>
      </c>
      <c r="M5" s="81">
        <v>48068</v>
      </c>
      <c r="N5" s="11">
        <v>0</v>
      </c>
      <c r="O5" s="11">
        <v>0</v>
      </c>
      <c r="P5" s="38">
        <v>2</v>
      </c>
      <c r="Q5" s="38">
        <v>48068</v>
      </c>
      <c r="R5" s="38">
        <v>0</v>
      </c>
      <c r="S5" s="38">
        <v>0</v>
      </c>
      <c r="T5" s="11">
        <v>4190</v>
      </c>
      <c r="U5" s="81">
        <v>3746</v>
      </c>
      <c r="V5" s="11">
        <v>320</v>
      </c>
      <c r="W5" s="11">
        <v>124</v>
      </c>
      <c r="X5" s="71">
        <v>218376</v>
      </c>
      <c r="Y5" s="71">
        <v>175385</v>
      </c>
      <c r="Z5" s="39">
        <v>21126</v>
      </c>
      <c r="AA5" s="39">
        <v>14897</v>
      </c>
      <c r="AB5" s="39">
        <v>293117</v>
      </c>
      <c r="AC5" s="39">
        <v>112816</v>
      </c>
      <c r="AD5" s="11">
        <v>1056</v>
      </c>
      <c r="AE5" s="38">
        <v>0</v>
      </c>
      <c r="AF5" s="71">
        <v>180591</v>
      </c>
      <c r="AG5" s="38">
        <v>41150000</v>
      </c>
      <c r="AH5" s="38">
        <v>36890000</v>
      </c>
      <c r="AI5" s="11">
        <v>2</v>
      </c>
      <c r="AJ5" s="81">
        <v>2</v>
      </c>
      <c r="AK5" s="5">
        <v>41150000</v>
      </c>
      <c r="AL5" s="11">
        <v>36890000</v>
      </c>
      <c r="AM5" s="81">
        <v>180591</v>
      </c>
      <c r="AN5" s="11">
        <v>167809</v>
      </c>
      <c r="AO5" s="38">
        <v>8089000</v>
      </c>
      <c r="AP5" s="38">
        <v>6750000</v>
      </c>
      <c r="AQ5" s="39">
        <v>2897</v>
      </c>
      <c r="AR5" s="71">
        <v>2897</v>
      </c>
      <c r="AS5" s="148">
        <v>2897</v>
      </c>
      <c r="AT5" s="38">
        <v>3120000</v>
      </c>
      <c r="AU5" s="38">
        <v>3120000</v>
      </c>
      <c r="AV5" s="38">
        <v>3120000</v>
      </c>
      <c r="AW5" s="38">
        <v>2554</v>
      </c>
      <c r="AX5" s="39">
        <v>0</v>
      </c>
      <c r="AY5" s="71">
        <v>0</v>
      </c>
      <c r="AZ5" s="38">
        <v>0</v>
      </c>
      <c r="BA5" s="38">
        <v>0</v>
      </c>
      <c r="BB5" s="38">
        <v>0</v>
      </c>
      <c r="BC5" s="38">
        <v>0</v>
      </c>
      <c r="BD5" s="148">
        <v>0</v>
      </c>
      <c r="BE5" s="39">
        <v>0</v>
      </c>
      <c r="BF5" s="71">
        <v>0</v>
      </c>
      <c r="BG5" s="38">
        <v>0</v>
      </c>
      <c r="BH5" s="38">
        <v>0</v>
      </c>
      <c r="BI5" s="38">
        <v>0</v>
      </c>
      <c r="BJ5" s="38">
        <v>0</v>
      </c>
      <c r="BK5" s="38">
        <v>0</v>
      </c>
      <c r="BL5" s="39">
        <v>0</v>
      </c>
      <c r="BM5" s="71">
        <v>0</v>
      </c>
      <c r="BN5" s="38">
        <v>0</v>
      </c>
      <c r="BO5" s="38">
        <v>0</v>
      </c>
      <c r="BP5" s="38">
        <v>0</v>
      </c>
      <c r="BQ5" s="38">
        <v>0</v>
      </c>
      <c r="BR5" s="38">
        <v>0</v>
      </c>
      <c r="BS5" s="38">
        <v>0</v>
      </c>
      <c r="BT5" s="38">
        <v>52845</v>
      </c>
      <c r="BU5" s="38">
        <v>0</v>
      </c>
      <c r="BV5" s="38">
        <v>0</v>
      </c>
      <c r="BW5" s="39">
        <v>14</v>
      </c>
      <c r="BX5" s="39">
        <v>6984</v>
      </c>
      <c r="BY5" s="39">
        <v>0</v>
      </c>
      <c r="BZ5" s="71">
        <v>0</v>
      </c>
      <c r="CA5" s="39">
        <v>0</v>
      </c>
      <c r="CB5" s="39">
        <v>0</v>
      </c>
      <c r="CC5" s="39">
        <v>0</v>
      </c>
      <c r="CD5" s="39">
        <v>0</v>
      </c>
      <c r="CE5" s="39">
        <v>24044</v>
      </c>
      <c r="CF5" s="39">
        <v>17</v>
      </c>
      <c r="CG5" s="71">
        <v>12485</v>
      </c>
      <c r="CH5" s="118">
        <v>4</v>
      </c>
      <c r="CI5" s="39">
        <v>187</v>
      </c>
      <c r="CJ5" s="39">
        <v>3</v>
      </c>
      <c r="CK5" s="39">
        <v>1497</v>
      </c>
      <c r="CL5" s="39">
        <v>7</v>
      </c>
      <c r="CM5" s="39">
        <v>0</v>
      </c>
      <c r="CN5" s="39">
        <v>0</v>
      </c>
      <c r="CO5" s="39">
        <v>4</v>
      </c>
      <c r="CP5" s="39">
        <v>25291</v>
      </c>
      <c r="CQ5" s="39">
        <v>31</v>
      </c>
      <c r="CR5" s="39">
        <v>22</v>
      </c>
      <c r="CS5" s="39">
        <v>73</v>
      </c>
      <c r="CT5" s="39">
        <v>3</v>
      </c>
      <c r="CU5" s="39">
        <v>31</v>
      </c>
      <c r="CV5" s="39">
        <v>0</v>
      </c>
      <c r="CW5" s="39">
        <v>0</v>
      </c>
      <c r="CX5" s="39">
        <v>0</v>
      </c>
      <c r="CY5" s="39">
        <v>0</v>
      </c>
      <c r="CZ5" s="39">
        <v>0</v>
      </c>
      <c r="DA5" s="39">
        <v>0</v>
      </c>
      <c r="DB5" s="39">
        <v>0</v>
      </c>
      <c r="DC5" s="39">
        <v>0</v>
      </c>
      <c r="DD5" s="39">
        <v>0</v>
      </c>
      <c r="DE5" s="39">
        <v>0</v>
      </c>
      <c r="DF5" s="39">
        <v>11</v>
      </c>
      <c r="DG5" s="39">
        <v>15</v>
      </c>
      <c r="DH5" s="39">
        <v>1</v>
      </c>
      <c r="DI5" s="39">
        <v>1</v>
      </c>
      <c r="DJ5" s="39">
        <v>1</v>
      </c>
      <c r="DK5" s="144">
        <v>1</v>
      </c>
      <c r="DL5" s="39">
        <v>7</v>
      </c>
      <c r="DM5" s="39">
        <v>7</v>
      </c>
      <c r="DN5" s="39">
        <v>2</v>
      </c>
      <c r="DO5" s="39">
        <v>5</v>
      </c>
      <c r="DP5" s="39">
        <v>189</v>
      </c>
      <c r="DQ5" s="39">
        <v>21454</v>
      </c>
      <c r="DR5" s="39">
        <v>19988</v>
      </c>
      <c r="DS5" s="39">
        <v>40383</v>
      </c>
      <c r="DT5" s="71">
        <v>462669</v>
      </c>
      <c r="DU5" s="118">
        <v>988980</v>
      </c>
      <c r="DV5" s="39">
        <v>598466</v>
      </c>
      <c r="DW5" s="39">
        <v>347595</v>
      </c>
      <c r="DX5" s="39">
        <v>2530792</v>
      </c>
      <c r="DY5" s="39">
        <v>4488597</v>
      </c>
      <c r="DZ5" s="39">
        <v>0</v>
      </c>
      <c r="EA5" s="39">
        <v>0</v>
      </c>
      <c r="EB5" s="39">
        <v>9477470</v>
      </c>
      <c r="EC5" s="108">
        <v>768472</v>
      </c>
      <c r="ED5" s="143">
        <v>0</v>
      </c>
      <c r="EE5" s="39">
        <v>14546088</v>
      </c>
      <c r="EF5" s="39">
        <v>2475160</v>
      </c>
      <c r="EG5" s="39">
        <v>17789720</v>
      </c>
      <c r="EH5" s="160">
        <v>3118</v>
      </c>
      <c r="EI5" s="143">
        <v>712</v>
      </c>
      <c r="EJ5" s="39">
        <v>0</v>
      </c>
      <c r="EK5" s="39">
        <v>2444</v>
      </c>
      <c r="EL5" s="39">
        <v>6274</v>
      </c>
      <c r="EM5" s="108">
        <v>0</v>
      </c>
      <c r="EN5" s="143">
        <v>0</v>
      </c>
      <c r="EO5" s="39">
        <v>0</v>
      </c>
      <c r="EP5" s="39">
        <v>0</v>
      </c>
      <c r="EQ5" s="39">
        <v>0</v>
      </c>
      <c r="ER5" s="39">
        <v>68298</v>
      </c>
      <c r="ES5" s="39">
        <v>0</v>
      </c>
      <c r="ET5" s="39">
        <v>0</v>
      </c>
      <c r="EU5" s="247">
        <v>1.3</v>
      </c>
      <c r="EV5" s="247">
        <v>2989.3</v>
      </c>
      <c r="EW5" s="39">
        <v>0</v>
      </c>
      <c r="EX5" s="39">
        <v>0</v>
      </c>
      <c r="EY5" s="39">
        <v>0</v>
      </c>
      <c r="EZ5" s="39">
        <v>0</v>
      </c>
      <c r="FA5" s="39">
        <v>0</v>
      </c>
      <c r="FB5" s="39">
        <v>0</v>
      </c>
      <c r="FC5" s="39">
        <v>0</v>
      </c>
      <c r="FD5" s="39">
        <v>0</v>
      </c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</row>
    <row r="6" spans="1:191" ht="27" customHeight="1">
      <c r="A6" s="172" t="s">
        <v>1</v>
      </c>
      <c r="B6" s="12">
        <v>1404865</v>
      </c>
      <c r="C6" s="12">
        <v>9082089</v>
      </c>
      <c r="D6" s="12">
        <v>92</v>
      </c>
      <c r="E6" s="12">
        <v>2047410</v>
      </c>
      <c r="F6" s="39">
        <v>67</v>
      </c>
      <c r="G6" s="39">
        <v>1898600</v>
      </c>
      <c r="H6" s="39">
        <v>25</v>
      </c>
      <c r="I6" s="39">
        <v>148810</v>
      </c>
      <c r="J6" s="39">
        <v>6</v>
      </c>
      <c r="K6" s="39">
        <v>443800</v>
      </c>
      <c r="L6" s="12">
        <v>0</v>
      </c>
      <c r="M6" s="82">
        <v>0</v>
      </c>
      <c r="N6" s="12">
        <v>0</v>
      </c>
      <c r="O6" s="12">
        <v>0</v>
      </c>
      <c r="P6" s="39">
        <v>0</v>
      </c>
      <c r="Q6" s="39">
        <v>0</v>
      </c>
      <c r="R6" s="39">
        <v>1</v>
      </c>
      <c r="S6" s="39">
        <v>44300</v>
      </c>
      <c r="T6" s="12">
        <v>2599</v>
      </c>
      <c r="U6" s="82">
        <v>1957</v>
      </c>
      <c r="V6" s="12">
        <v>630</v>
      </c>
      <c r="W6" s="12">
        <v>12</v>
      </c>
      <c r="X6" s="39">
        <v>171467</v>
      </c>
      <c r="Y6" s="39">
        <v>71722</v>
      </c>
      <c r="Z6" s="39">
        <v>18804</v>
      </c>
      <c r="AA6" s="39">
        <v>24323</v>
      </c>
      <c r="AB6" s="39">
        <v>126546</v>
      </c>
      <c r="AC6" s="39">
        <v>45377</v>
      </c>
      <c r="AD6" s="12">
        <v>499</v>
      </c>
      <c r="AE6" s="39">
        <v>0</v>
      </c>
      <c r="AF6" s="39">
        <v>77860</v>
      </c>
      <c r="AG6" s="39">
        <v>26490000</v>
      </c>
      <c r="AH6" s="39">
        <v>17190000</v>
      </c>
      <c r="AI6" s="12">
        <v>3</v>
      </c>
      <c r="AJ6" s="82">
        <v>3</v>
      </c>
      <c r="AK6" s="6">
        <v>26490000</v>
      </c>
      <c r="AL6" s="12">
        <v>17190000</v>
      </c>
      <c r="AM6" s="82">
        <v>77860</v>
      </c>
      <c r="AN6" s="12">
        <v>63436</v>
      </c>
      <c r="AO6" s="39">
        <v>0</v>
      </c>
      <c r="AP6" s="39">
        <v>0</v>
      </c>
      <c r="AQ6" s="39">
        <v>4664</v>
      </c>
      <c r="AR6" s="39">
        <v>4664</v>
      </c>
      <c r="AS6" s="144">
        <v>4664</v>
      </c>
      <c r="AT6" s="39">
        <v>3683000</v>
      </c>
      <c r="AU6" s="39">
        <v>3683000</v>
      </c>
      <c r="AV6" s="39">
        <v>3683000</v>
      </c>
      <c r="AW6" s="39">
        <v>2585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D6" s="144">
        <v>0</v>
      </c>
      <c r="BE6" s="39">
        <v>0</v>
      </c>
      <c r="BF6" s="39">
        <v>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15778</v>
      </c>
      <c r="BU6" s="39">
        <v>2372</v>
      </c>
      <c r="BV6" s="39">
        <v>0</v>
      </c>
      <c r="BW6" s="39">
        <v>7</v>
      </c>
      <c r="BX6" s="39">
        <v>4339</v>
      </c>
      <c r="BY6" s="39">
        <v>1</v>
      </c>
      <c r="BZ6" s="39">
        <v>672</v>
      </c>
      <c r="CA6" s="39">
        <v>0</v>
      </c>
      <c r="CB6" s="39">
        <v>0</v>
      </c>
      <c r="CC6" s="39">
        <v>0</v>
      </c>
      <c r="CD6" s="39">
        <v>0</v>
      </c>
      <c r="CE6" s="39">
        <v>14719</v>
      </c>
      <c r="CF6" s="39">
        <v>8</v>
      </c>
      <c r="CG6" s="39">
        <v>6188</v>
      </c>
      <c r="CH6" s="39">
        <v>1</v>
      </c>
      <c r="CI6" s="39">
        <v>272</v>
      </c>
      <c r="CJ6" s="39">
        <v>4</v>
      </c>
      <c r="CK6" s="39">
        <v>1112</v>
      </c>
      <c r="CL6" s="39">
        <v>11</v>
      </c>
      <c r="CM6" s="39">
        <v>0</v>
      </c>
      <c r="CN6" s="39">
        <v>0</v>
      </c>
      <c r="CO6" s="39">
        <v>2</v>
      </c>
      <c r="CP6" s="39">
        <v>10036</v>
      </c>
      <c r="CQ6" s="39">
        <v>18</v>
      </c>
      <c r="CR6" s="39">
        <v>10</v>
      </c>
      <c r="CS6" s="39">
        <v>39</v>
      </c>
      <c r="CT6" s="39">
        <v>1</v>
      </c>
      <c r="CU6" s="39">
        <v>23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0</v>
      </c>
      <c r="DE6" s="39">
        <v>0</v>
      </c>
      <c r="DF6" s="39">
        <v>5</v>
      </c>
      <c r="DG6" s="39">
        <v>15</v>
      </c>
      <c r="DH6" s="39">
        <v>1</v>
      </c>
      <c r="DI6" s="39">
        <v>0</v>
      </c>
      <c r="DJ6" s="39">
        <v>12</v>
      </c>
      <c r="DK6" s="144">
        <v>0</v>
      </c>
      <c r="DL6" s="39">
        <v>5</v>
      </c>
      <c r="DM6" s="39">
        <v>3</v>
      </c>
      <c r="DN6" s="39">
        <v>1</v>
      </c>
      <c r="DO6" s="39">
        <v>0</v>
      </c>
      <c r="DP6" s="39">
        <v>114</v>
      </c>
      <c r="DQ6" s="39">
        <v>9767</v>
      </c>
      <c r="DR6" s="39">
        <v>12358</v>
      </c>
      <c r="DS6" s="39">
        <v>5100</v>
      </c>
      <c r="DT6" s="39">
        <v>82196</v>
      </c>
      <c r="DU6" s="39">
        <v>384974</v>
      </c>
      <c r="DV6" s="39">
        <v>290429</v>
      </c>
      <c r="DW6" s="39">
        <v>281336</v>
      </c>
      <c r="DX6" s="39">
        <v>1436637</v>
      </c>
      <c r="DY6" s="39">
        <v>1304701</v>
      </c>
      <c r="DZ6" s="39">
        <v>0</v>
      </c>
      <c r="EA6" s="39">
        <v>0</v>
      </c>
      <c r="EB6" s="39">
        <v>3797731</v>
      </c>
      <c r="EC6" s="108">
        <v>659083</v>
      </c>
      <c r="ED6" s="143">
        <v>0</v>
      </c>
      <c r="EE6" s="39">
        <v>2317068</v>
      </c>
      <c r="EF6" s="39">
        <v>0</v>
      </c>
      <c r="EG6" s="39">
        <v>2976151</v>
      </c>
      <c r="EH6" s="160">
        <v>0</v>
      </c>
      <c r="EI6" s="143">
        <v>0</v>
      </c>
      <c r="EJ6" s="39">
        <v>0</v>
      </c>
      <c r="EK6" s="39">
        <v>0</v>
      </c>
      <c r="EL6" s="39">
        <v>0</v>
      </c>
      <c r="EM6" s="108">
        <v>0</v>
      </c>
      <c r="EN6" s="143">
        <v>0</v>
      </c>
      <c r="EO6" s="39">
        <v>0</v>
      </c>
      <c r="EP6" s="39">
        <v>0</v>
      </c>
      <c r="EQ6" s="39">
        <v>0</v>
      </c>
      <c r="ER6" s="39">
        <v>31391</v>
      </c>
      <c r="ES6" s="39">
        <v>0</v>
      </c>
      <c r="ET6" s="39">
        <v>0</v>
      </c>
      <c r="EU6" s="247">
        <v>0</v>
      </c>
      <c r="EV6" s="247">
        <v>0</v>
      </c>
      <c r="EW6" s="39">
        <v>0</v>
      </c>
      <c r="EX6" s="39">
        <v>0</v>
      </c>
      <c r="EY6" s="39">
        <v>0</v>
      </c>
      <c r="EZ6" s="39">
        <v>0</v>
      </c>
      <c r="FA6" s="39">
        <v>0</v>
      </c>
      <c r="FB6" s="39">
        <v>0</v>
      </c>
      <c r="FC6" s="39">
        <v>0</v>
      </c>
      <c r="FD6" s="39">
        <v>0</v>
      </c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27" customHeight="1">
      <c r="A7" s="172" t="s">
        <v>2</v>
      </c>
      <c r="B7" s="12">
        <v>3306074</v>
      </c>
      <c r="C7" s="12">
        <v>25759378</v>
      </c>
      <c r="D7" s="12">
        <v>310</v>
      </c>
      <c r="E7" s="12">
        <v>3226521</v>
      </c>
      <c r="F7" s="39">
        <v>308</v>
      </c>
      <c r="G7" s="39">
        <v>3169100</v>
      </c>
      <c r="H7" s="39">
        <v>2</v>
      </c>
      <c r="I7" s="39">
        <v>57421</v>
      </c>
      <c r="J7" s="39">
        <v>1</v>
      </c>
      <c r="K7" s="39">
        <v>173000</v>
      </c>
      <c r="L7" s="12">
        <v>3</v>
      </c>
      <c r="M7" s="82">
        <v>691806</v>
      </c>
      <c r="N7" s="12">
        <v>0</v>
      </c>
      <c r="O7" s="12">
        <v>0</v>
      </c>
      <c r="P7" s="39">
        <v>3</v>
      </c>
      <c r="Q7" s="39">
        <v>691806</v>
      </c>
      <c r="R7" s="39">
        <v>0</v>
      </c>
      <c r="S7" s="39">
        <v>0</v>
      </c>
      <c r="T7" s="12">
        <v>3884</v>
      </c>
      <c r="U7" s="82">
        <v>3884</v>
      </c>
      <c r="V7" s="12">
        <v>0</v>
      </c>
      <c r="W7" s="12">
        <v>0</v>
      </c>
      <c r="X7" s="39">
        <v>431191</v>
      </c>
      <c r="Y7" s="39">
        <v>209883</v>
      </c>
      <c r="Z7" s="39">
        <v>16164</v>
      </c>
      <c r="AA7" s="39">
        <v>13491</v>
      </c>
      <c r="AB7" s="39">
        <v>335559</v>
      </c>
      <c r="AC7" s="39">
        <v>123685</v>
      </c>
      <c r="AD7" s="12">
        <v>4361</v>
      </c>
      <c r="AE7" s="39">
        <v>0</v>
      </c>
      <c r="AF7" s="39">
        <v>254071</v>
      </c>
      <c r="AG7" s="39">
        <v>67330000</v>
      </c>
      <c r="AH7" s="39">
        <v>45170000</v>
      </c>
      <c r="AI7" s="12">
        <v>1</v>
      </c>
      <c r="AJ7" s="82">
        <v>1</v>
      </c>
      <c r="AK7" s="6">
        <v>67330000</v>
      </c>
      <c r="AL7" s="12">
        <v>44700000</v>
      </c>
      <c r="AM7" s="82">
        <v>238908</v>
      </c>
      <c r="AN7" s="12">
        <v>223367</v>
      </c>
      <c r="AO7" s="39">
        <v>0</v>
      </c>
      <c r="AP7" s="39">
        <v>0</v>
      </c>
      <c r="AQ7" s="39">
        <v>13909</v>
      </c>
      <c r="AR7" s="39">
        <v>13909</v>
      </c>
      <c r="AS7" s="144">
        <v>13909</v>
      </c>
      <c r="AT7" s="39">
        <v>15220000</v>
      </c>
      <c r="AU7" s="39">
        <v>15220000</v>
      </c>
      <c r="AV7" s="39">
        <v>15220000</v>
      </c>
      <c r="AW7" s="39">
        <v>9472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144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34992</v>
      </c>
      <c r="BU7" s="39">
        <v>0</v>
      </c>
      <c r="BV7" s="39">
        <v>0</v>
      </c>
      <c r="BW7" s="39">
        <v>25</v>
      </c>
      <c r="BX7" s="39">
        <v>14874</v>
      </c>
      <c r="BY7" s="39">
        <v>1</v>
      </c>
      <c r="BZ7" s="39">
        <v>1641</v>
      </c>
      <c r="CA7" s="39">
        <v>0</v>
      </c>
      <c r="CB7" s="39">
        <v>0</v>
      </c>
      <c r="CC7" s="39">
        <v>0</v>
      </c>
      <c r="CD7" s="39">
        <v>0</v>
      </c>
      <c r="CE7" s="39">
        <v>33637</v>
      </c>
      <c r="CF7" s="39">
        <v>19</v>
      </c>
      <c r="CG7" s="39">
        <v>12219</v>
      </c>
      <c r="CH7" s="39">
        <v>2</v>
      </c>
      <c r="CI7" s="39">
        <v>238</v>
      </c>
      <c r="CJ7" s="39">
        <v>1</v>
      </c>
      <c r="CK7" s="39">
        <v>358</v>
      </c>
      <c r="CL7" s="39">
        <v>3</v>
      </c>
      <c r="CM7" s="39">
        <v>0</v>
      </c>
      <c r="CN7" s="39">
        <v>0</v>
      </c>
      <c r="CO7" s="39">
        <v>2</v>
      </c>
      <c r="CP7" s="39">
        <v>20796</v>
      </c>
      <c r="CQ7" s="39">
        <v>11</v>
      </c>
      <c r="CR7" s="39">
        <v>92</v>
      </c>
      <c r="CS7" s="39">
        <v>17</v>
      </c>
      <c r="CT7" s="39">
        <v>17</v>
      </c>
      <c r="CU7" s="39">
        <v>26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1</v>
      </c>
      <c r="DC7" s="39">
        <v>12</v>
      </c>
      <c r="DD7" s="39">
        <v>0</v>
      </c>
      <c r="DE7" s="39">
        <v>0</v>
      </c>
      <c r="DF7" s="39">
        <v>7</v>
      </c>
      <c r="DG7" s="39">
        <v>19</v>
      </c>
      <c r="DH7" s="39">
        <v>1</v>
      </c>
      <c r="DI7" s="39">
        <v>4</v>
      </c>
      <c r="DJ7" s="39">
        <v>3</v>
      </c>
      <c r="DK7" s="144">
        <v>0</v>
      </c>
      <c r="DL7" s="39">
        <v>10</v>
      </c>
      <c r="DM7" s="39">
        <v>0</v>
      </c>
      <c r="DN7" s="39">
        <v>2</v>
      </c>
      <c r="DO7" s="39">
        <v>4</v>
      </c>
      <c r="DP7" s="39">
        <v>459</v>
      </c>
      <c r="DQ7" s="39">
        <v>47623</v>
      </c>
      <c r="DR7" s="39">
        <v>32488</v>
      </c>
      <c r="DS7" s="39">
        <v>40502</v>
      </c>
      <c r="DT7" s="39">
        <v>32948</v>
      </c>
      <c r="DU7" s="39">
        <v>1182201</v>
      </c>
      <c r="DV7" s="39">
        <v>698690</v>
      </c>
      <c r="DW7" s="39">
        <v>451282</v>
      </c>
      <c r="DX7" s="39">
        <v>1868845</v>
      </c>
      <c r="DY7" s="39">
        <v>4308172</v>
      </c>
      <c r="DZ7" s="39">
        <v>0</v>
      </c>
      <c r="EA7" s="39">
        <v>220630</v>
      </c>
      <c r="EB7" s="39">
        <v>8835758</v>
      </c>
      <c r="EC7" s="108">
        <v>621083</v>
      </c>
      <c r="ED7" s="143">
        <v>0</v>
      </c>
      <c r="EE7" s="39">
        <v>1670177</v>
      </c>
      <c r="EF7" s="39">
        <v>113874</v>
      </c>
      <c r="EG7" s="39">
        <v>2405134</v>
      </c>
      <c r="EH7" s="160">
        <v>2032</v>
      </c>
      <c r="EI7" s="143">
        <v>67650</v>
      </c>
      <c r="EJ7" s="39">
        <v>114586</v>
      </c>
      <c r="EK7" s="39">
        <v>35787</v>
      </c>
      <c r="EL7" s="39">
        <v>220055</v>
      </c>
      <c r="EM7" s="108">
        <v>0</v>
      </c>
      <c r="EN7" s="143">
        <v>0</v>
      </c>
      <c r="EO7" s="39">
        <v>5615825</v>
      </c>
      <c r="EP7" s="39">
        <v>0</v>
      </c>
      <c r="EQ7" s="39">
        <v>5615825</v>
      </c>
      <c r="ER7" s="39">
        <v>66763</v>
      </c>
      <c r="ES7" s="39">
        <v>0</v>
      </c>
      <c r="ET7" s="39">
        <v>0</v>
      </c>
      <c r="EU7" s="247">
        <v>0</v>
      </c>
      <c r="EV7" s="247">
        <v>0</v>
      </c>
      <c r="EW7" s="39">
        <v>0</v>
      </c>
      <c r="EX7" s="39">
        <v>0</v>
      </c>
      <c r="EY7" s="39">
        <v>0</v>
      </c>
      <c r="EZ7" s="39">
        <v>0</v>
      </c>
      <c r="FA7" s="39">
        <v>0</v>
      </c>
      <c r="FB7" s="39">
        <v>0</v>
      </c>
      <c r="FC7" s="39">
        <v>0</v>
      </c>
      <c r="FD7" s="39">
        <v>0</v>
      </c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27" customHeight="1">
      <c r="A8" s="172" t="s">
        <v>3</v>
      </c>
      <c r="B8" s="12">
        <v>3481206</v>
      </c>
      <c r="C8" s="12">
        <v>26482705</v>
      </c>
      <c r="D8" s="12">
        <v>249</v>
      </c>
      <c r="E8" s="12">
        <v>3974569</v>
      </c>
      <c r="F8" s="39">
        <v>245</v>
      </c>
      <c r="G8" s="39">
        <v>3937100</v>
      </c>
      <c r="H8" s="39">
        <v>4</v>
      </c>
      <c r="I8" s="39">
        <v>37469</v>
      </c>
      <c r="J8" s="39">
        <v>1</v>
      </c>
      <c r="K8" s="39">
        <v>713000</v>
      </c>
      <c r="L8" s="12">
        <v>1</v>
      </c>
      <c r="M8" s="82">
        <v>101236</v>
      </c>
      <c r="N8" s="12">
        <v>0</v>
      </c>
      <c r="O8" s="12">
        <v>0</v>
      </c>
      <c r="P8" s="39">
        <v>1</v>
      </c>
      <c r="Q8" s="39">
        <v>101236</v>
      </c>
      <c r="R8" s="39">
        <v>0</v>
      </c>
      <c r="S8" s="39">
        <v>0</v>
      </c>
      <c r="T8" s="12">
        <v>7309</v>
      </c>
      <c r="U8" s="82">
        <v>6774</v>
      </c>
      <c r="V8" s="12">
        <v>460</v>
      </c>
      <c r="W8" s="12">
        <v>75</v>
      </c>
      <c r="X8" s="39">
        <v>92380</v>
      </c>
      <c r="Y8" s="39">
        <v>591937</v>
      </c>
      <c r="Z8" s="39">
        <v>22096</v>
      </c>
      <c r="AA8" s="39">
        <v>35535</v>
      </c>
      <c r="AB8" s="39">
        <v>347236</v>
      </c>
      <c r="AC8" s="39">
        <v>132113</v>
      </c>
      <c r="AD8" s="12">
        <v>4816</v>
      </c>
      <c r="AE8" s="39">
        <v>0</v>
      </c>
      <c r="AF8" s="39">
        <v>177249</v>
      </c>
      <c r="AG8" s="39">
        <v>47220000</v>
      </c>
      <c r="AH8" s="39">
        <v>40090000</v>
      </c>
      <c r="AI8" s="12">
        <v>4</v>
      </c>
      <c r="AJ8" s="82">
        <v>4</v>
      </c>
      <c r="AK8" s="6">
        <v>47220000</v>
      </c>
      <c r="AL8" s="12">
        <v>38030000</v>
      </c>
      <c r="AM8" s="82">
        <v>167831</v>
      </c>
      <c r="AN8" s="12">
        <v>141780</v>
      </c>
      <c r="AO8" s="39">
        <v>13872000</v>
      </c>
      <c r="AP8" s="39">
        <v>9234900</v>
      </c>
      <c r="AQ8" s="39">
        <v>2500</v>
      </c>
      <c r="AR8" s="39">
        <v>2500</v>
      </c>
      <c r="AS8" s="144">
        <v>2500</v>
      </c>
      <c r="AT8" s="39">
        <v>4410000</v>
      </c>
      <c r="AU8" s="39">
        <v>4410000</v>
      </c>
      <c r="AV8" s="39">
        <v>4410000</v>
      </c>
      <c r="AW8" s="39">
        <v>2118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144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84630</v>
      </c>
      <c r="BU8" s="39">
        <v>0</v>
      </c>
      <c r="BV8" s="39">
        <v>0</v>
      </c>
      <c r="BW8" s="39">
        <v>40</v>
      </c>
      <c r="BX8" s="39">
        <v>23518</v>
      </c>
      <c r="BY8" s="39">
        <v>0</v>
      </c>
      <c r="BZ8" s="39">
        <v>0</v>
      </c>
      <c r="CA8" s="39">
        <v>1</v>
      </c>
      <c r="CB8" s="39">
        <v>471</v>
      </c>
      <c r="CC8" s="39">
        <v>0</v>
      </c>
      <c r="CD8" s="39">
        <v>0</v>
      </c>
      <c r="CE8" s="39">
        <v>24438</v>
      </c>
      <c r="CF8" s="39">
        <v>15</v>
      </c>
      <c r="CG8" s="39">
        <v>20620</v>
      </c>
      <c r="CH8" s="39">
        <v>183</v>
      </c>
      <c r="CI8" s="39">
        <v>8497</v>
      </c>
      <c r="CJ8" s="39">
        <v>3</v>
      </c>
      <c r="CK8" s="39">
        <v>758</v>
      </c>
      <c r="CL8" s="39">
        <v>6</v>
      </c>
      <c r="CM8" s="39">
        <v>0</v>
      </c>
      <c r="CN8" s="39">
        <v>0</v>
      </c>
      <c r="CO8" s="39">
        <v>5</v>
      </c>
      <c r="CP8" s="39">
        <v>44487</v>
      </c>
      <c r="CQ8" s="39">
        <v>68</v>
      </c>
      <c r="CR8" s="39">
        <v>36</v>
      </c>
      <c r="CS8" s="39">
        <v>64</v>
      </c>
      <c r="CT8" s="39">
        <v>6</v>
      </c>
      <c r="CU8" s="39">
        <v>22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1</v>
      </c>
      <c r="DC8" s="39">
        <v>11</v>
      </c>
      <c r="DD8" s="39">
        <v>0</v>
      </c>
      <c r="DE8" s="39">
        <v>0</v>
      </c>
      <c r="DF8" s="39">
        <v>9</v>
      </c>
      <c r="DG8" s="39">
        <v>26</v>
      </c>
      <c r="DH8" s="39">
        <v>2</v>
      </c>
      <c r="DI8" s="39">
        <v>3</v>
      </c>
      <c r="DJ8" s="39">
        <v>4</v>
      </c>
      <c r="DK8" s="144">
        <v>8</v>
      </c>
      <c r="DL8" s="39">
        <v>6</v>
      </c>
      <c r="DM8" s="39">
        <v>0</v>
      </c>
      <c r="DN8" s="39">
        <v>0</v>
      </c>
      <c r="DO8" s="39">
        <v>0</v>
      </c>
      <c r="DP8" s="39">
        <v>363</v>
      </c>
      <c r="DQ8" s="39">
        <v>29279</v>
      </c>
      <c r="DR8" s="39">
        <v>24539</v>
      </c>
      <c r="DS8" s="39">
        <v>48916</v>
      </c>
      <c r="DT8" s="39">
        <v>1638913</v>
      </c>
      <c r="DU8" s="39">
        <v>1357079</v>
      </c>
      <c r="DV8" s="39">
        <v>1055996</v>
      </c>
      <c r="DW8" s="39">
        <v>713582</v>
      </c>
      <c r="DX8" s="39">
        <v>2386985</v>
      </c>
      <c r="DY8" s="39">
        <v>5749433</v>
      </c>
      <c r="DZ8" s="39">
        <v>0</v>
      </c>
      <c r="EA8" s="39">
        <v>0</v>
      </c>
      <c r="EB8" s="39">
        <v>12975443</v>
      </c>
      <c r="EC8" s="108">
        <v>363692</v>
      </c>
      <c r="ED8" s="143">
        <v>0</v>
      </c>
      <c r="EE8" s="39">
        <v>10306906</v>
      </c>
      <c r="EF8" s="39">
        <v>1072697</v>
      </c>
      <c r="EG8" s="39">
        <v>11743295</v>
      </c>
      <c r="EH8" s="160">
        <v>2230</v>
      </c>
      <c r="EI8" s="143">
        <v>116140</v>
      </c>
      <c r="EJ8" s="39">
        <v>1286491</v>
      </c>
      <c r="EK8" s="39">
        <v>109531</v>
      </c>
      <c r="EL8" s="39">
        <v>1514392</v>
      </c>
      <c r="EM8" s="108">
        <v>0</v>
      </c>
      <c r="EN8" s="143">
        <v>0</v>
      </c>
      <c r="EO8" s="39">
        <v>0</v>
      </c>
      <c r="EP8" s="39">
        <v>0</v>
      </c>
      <c r="EQ8" s="39">
        <v>0</v>
      </c>
      <c r="ER8" s="39">
        <v>84545</v>
      </c>
      <c r="ES8" s="39">
        <v>2</v>
      </c>
      <c r="ET8" s="39">
        <v>7256</v>
      </c>
      <c r="EU8" s="247">
        <v>0</v>
      </c>
      <c r="EV8" s="247">
        <v>0</v>
      </c>
      <c r="EW8" s="39">
        <v>0</v>
      </c>
      <c r="EX8" s="39">
        <v>0</v>
      </c>
      <c r="EY8" s="39">
        <v>0</v>
      </c>
      <c r="EZ8" s="39">
        <v>0</v>
      </c>
      <c r="FA8" s="39">
        <v>0</v>
      </c>
      <c r="FB8" s="39">
        <v>0</v>
      </c>
      <c r="FC8" s="39">
        <v>0</v>
      </c>
      <c r="FD8" s="39">
        <v>0</v>
      </c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27" customHeight="1">
      <c r="A9" s="173" t="s">
        <v>4</v>
      </c>
      <c r="B9" s="13">
        <v>989741</v>
      </c>
      <c r="C9" s="13">
        <v>8059387</v>
      </c>
      <c r="D9" s="13">
        <v>42</v>
      </c>
      <c r="E9" s="13">
        <v>1482063</v>
      </c>
      <c r="F9" s="40">
        <v>16</v>
      </c>
      <c r="G9" s="40">
        <v>1291931</v>
      </c>
      <c r="H9" s="40">
        <v>26</v>
      </c>
      <c r="I9" s="40">
        <v>190132</v>
      </c>
      <c r="J9" s="40">
        <v>0</v>
      </c>
      <c r="K9" s="40">
        <v>0</v>
      </c>
      <c r="L9" s="13">
        <v>1</v>
      </c>
      <c r="M9" s="83">
        <v>1400</v>
      </c>
      <c r="N9" s="13">
        <v>0</v>
      </c>
      <c r="O9" s="13">
        <v>0</v>
      </c>
      <c r="P9" s="40">
        <v>1</v>
      </c>
      <c r="Q9" s="40">
        <v>1400</v>
      </c>
      <c r="R9" s="40">
        <v>0</v>
      </c>
      <c r="S9" s="40">
        <v>0</v>
      </c>
      <c r="T9" s="13">
        <v>1162</v>
      </c>
      <c r="U9" s="83">
        <v>1119</v>
      </c>
      <c r="V9" s="13">
        <v>0</v>
      </c>
      <c r="W9" s="13">
        <v>43</v>
      </c>
      <c r="X9" s="40">
        <v>164187</v>
      </c>
      <c r="Y9" s="40">
        <v>51737</v>
      </c>
      <c r="Z9" s="40">
        <v>4644</v>
      </c>
      <c r="AA9" s="40">
        <v>17279</v>
      </c>
      <c r="AB9" s="40">
        <v>65201</v>
      </c>
      <c r="AC9" s="40">
        <v>20998</v>
      </c>
      <c r="AD9" s="13">
        <v>10594</v>
      </c>
      <c r="AE9" s="40">
        <v>0</v>
      </c>
      <c r="AF9" s="40">
        <v>31654</v>
      </c>
      <c r="AG9" s="40">
        <v>9730000</v>
      </c>
      <c r="AH9" s="40">
        <v>8239500</v>
      </c>
      <c r="AI9" s="13">
        <v>1</v>
      </c>
      <c r="AJ9" s="83">
        <v>1</v>
      </c>
      <c r="AK9" s="7">
        <v>9730000</v>
      </c>
      <c r="AL9" s="13">
        <v>8239500</v>
      </c>
      <c r="AM9" s="83">
        <v>27975</v>
      </c>
      <c r="AN9" s="13">
        <v>23682</v>
      </c>
      <c r="AO9" s="40">
        <v>2140000</v>
      </c>
      <c r="AP9" s="40">
        <v>640000</v>
      </c>
      <c r="AQ9" s="40">
        <v>17615</v>
      </c>
      <c r="AR9" s="40">
        <v>17615</v>
      </c>
      <c r="AS9" s="146">
        <v>17615</v>
      </c>
      <c r="AT9" s="40">
        <v>19990000</v>
      </c>
      <c r="AU9" s="40">
        <v>19990000</v>
      </c>
      <c r="AV9" s="40">
        <v>19990000</v>
      </c>
      <c r="AW9" s="40">
        <v>14389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146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159</v>
      </c>
      <c r="BT9" s="40">
        <v>13005</v>
      </c>
      <c r="BU9" s="40">
        <v>667</v>
      </c>
      <c r="BV9" s="40">
        <v>0</v>
      </c>
      <c r="BW9" s="40">
        <v>7</v>
      </c>
      <c r="BX9" s="40">
        <v>4971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8969</v>
      </c>
      <c r="CF9" s="40">
        <v>9</v>
      </c>
      <c r="CG9" s="40">
        <v>5548</v>
      </c>
      <c r="CH9" s="40">
        <v>2</v>
      </c>
      <c r="CI9" s="40">
        <v>200</v>
      </c>
      <c r="CJ9" s="40">
        <v>2</v>
      </c>
      <c r="CK9" s="40">
        <v>476</v>
      </c>
      <c r="CL9" s="40">
        <v>2</v>
      </c>
      <c r="CM9" s="40">
        <v>0</v>
      </c>
      <c r="CN9" s="40">
        <v>0</v>
      </c>
      <c r="CO9" s="40">
        <v>3</v>
      </c>
      <c r="CP9" s="40">
        <v>5721</v>
      </c>
      <c r="CQ9" s="40">
        <v>1</v>
      </c>
      <c r="CR9" s="40">
        <v>10</v>
      </c>
      <c r="CS9" s="40">
        <v>5</v>
      </c>
      <c r="CT9" s="40">
        <v>4</v>
      </c>
      <c r="CU9" s="40">
        <v>11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16</v>
      </c>
      <c r="DG9" s="40">
        <v>3</v>
      </c>
      <c r="DH9" s="40">
        <v>1</v>
      </c>
      <c r="DI9" s="40">
        <v>0</v>
      </c>
      <c r="DJ9" s="40">
        <v>7</v>
      </c>
      <c r="DK9" s="146">
        <v>1</v>
      </c>
      <c r="DL9" s="40">
        <v>7</v>
      </c>
      <c r="DM9" s="40">
        <v>0</v>
      </c>
      <c r="DN9" s="40">
        <v>0</v>
      </c>
      <c r="DO9" s="40">
        <v>0</v>
      </c>
      <c r="DP9" s="40">
        <v>184</v>
      </c>
      <c r="DQ9" s="40">
        <v>22535</v>
      </c>
      <c r="DR9" s="40">
        <v>72506</v>
      </c>
      <c r="DS9" s="40">
        <v>9754</v>
      </c>
      <c r="DT9" s="40">
        <v>1801996</v>
      </c>
      <c r="DU9" s="40">
        <v>356457</v>
      </c>
      <c r="DV9" s="40">
        <v>252363</v>
      </c>
      <c r="DW9" s="40">
        <v>155248</v>
      </c>
      <c r="DX9" s="40">
        <v>563537</v>
      </c>
      <c r="DY9" s="40">
        <v>56230</v>
      </c>
      <c r="DZ9" s="40">
        <v>1035425</v>
      </c>
      <c r="EA9" s="40">
        <v>82948</v>
      </c>
      <c r="EB9" s="40">
        <v>4386464</v>
      </c>
      <c r="EC9" s="109">
        <v>254879</v>
      </c>
      <c r="ED9" s="145">
        <v>30041</v>
      </c>
      <c r="EE9" s="40">
        <v>1472497</v>
      </c>
      <c r="EF9" s="40">
        <v>138065</v>
      </c>
      <c r="EG9" s="40">
        <v>1895482</v>
      </c>
      <c r="EH9" s="161">
        <v>113553</v>
      </c>
      <c r="EI9" s="145">
        <v>393</v>
      </c>
      <c r="EJ9" s="40">
        <v>29902</v>
      </c>
      <c r="EK9" s="40">
        <v>15283</v>
      </c>
      <c r="EL9" s="40">
        <v>159131</v>
      </c>
      <c r="EM9" s="109">
        <v>0</v>
      </c>
      <c r="EN9" s="145">
        <v>0</v>
      </c>
      <c r="EO9" s="40">
        <v>568679</v>
      </c>
      <c r="EP9" s="40">
        <v>0</v>
      </c>
      <c r="EQ9" s="40">
        <v>568679</v>
      </c>
      <c r="ER9" s="40">
        <v>14475</v>
      </c>
      <c r="ES9" s="40">
        <v>0</v>
      </c>
      <c r="ET9" s="40">
        <v>0</v>
      </c>
      <c r="EU9" s="248">
        <v>0</v>
      </c>
      <c r="EV9" s="248">
        <v>0</v>
      </c>
      <c r="EW9" s="40">
        <v>0</v>
      </c>
      <c r="EX9" s="40">
        <v>0</v>
      </c>
      <c r="EY9" s="40">
        <v>0</v>
      </c>
      <c r="EZ9" s="40">
        <v>0</v>
      </c>
      <c r="FA9" s="40">
        <v>0</v>
      </c>
      <c r="FB9" s="40">
        <v>0</v>
      </c>
      <c r="FC9" s="40">
        <v>0</v>
      </c>
      <c r="FD9" s="40">
        <v>0</v>
      </c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ht="27" customHeight="1">
      <c r="A10" s="171" t="s">
        <v>5</v>
      </c>
      <c r="B10" s="11">
        <v>1478402</v>
      </c>
      <c r="C10" s="11">
        <v>11269139</v>
      </c>
      <c r="D10" s="11">
        <v>37</v>
      </c>
      <c r="E10" s="11">
        <v>811300</v>
      </c>
      <c r="F10" s="38">
        <v>37</v>
      </c>
      <c r="G10" s="38">
        <v>811300</v>
      </c>
      <c r="H10" s="38">
        <v>0</v>
      </c>
      <c r="I10" s="38">
        <v>0</v>
      </c>
      <c r="J10" s="38">
        <v>0</v>
      </c>
      <c r="K10" s="38">
        <v>0</v>
      </c>
      <c r="L10" s="11">
        <v>0</v>
      </c>
      <c r="M10" s="81">
        <v>0</v>
      </c>
      <c r="N10" s="11">
        <v>0</v>
      </c>
      <c r="O10" s="11">
        <v>0</v>
      </c>
      <c r="P10" s="38">
        <v>0</v>
      </c>
      <c r="Q10" s="38">
        <v>0</v>
      </c>
      <c r="R10" s="38">
        <v>1</v>
      </c>
      <c r="S10" s="38">
        <v>374400</v>
      </c>
      <c r="T10" s="11">
        <v>1015</v>
      </c>
      <c r="U10" s="81">
        <v>877</v>
      </c>
      <c r="V10" s="11">
        <v>126</v>
      </c>
      <c r="W10" s="11">
        <v>12</v>
      </c>
      <c r="X10" s="38">
        <v>459095</v>
      </c>
      <c r="Y10" s="38">
        <v>76202</v>
      </c>
      <c r="Z10" s="38">
        <v>9224</v>
      </c>
      <c r="AA10" s="38">
        <v>4941</v>
      </c>
      <c r="AB10" s="38">
        <v>80196</v>
      </c>
      <c r="AC10" s="38">
        <v>26064</v>
      </c>
      <c r="AD10" s="11">
        <v>45</v>
      </c>
      <c r="AE10" s="38">
        <v>0</v>
      </c>
      <c r="AF10" s="38">
        <v>31534</v>
      </c>
      <c r="AG10" s="38">
        <v>11960000</v>
      </c>
      <c r="AH10" s="38">
        <v>8860000</v>
      </c>
      <c r="AI10" s="11">
        <v>2</v>
      </c>
      <c r="AJ10" s="81">
        <v>2</v>
      </c>
      <c r="AK10" s="5">
        <v>11960000</v>
      </c>
      <c r="AL10" s="11">
        <v>8860000</v>
      </c>
      <c r="AM10" s="81">
        <v>31534</v>
      </c>
      <c r="AN10" s="11">
        <v>24843</v>
      </c>
      <c r="AO10" s="38">
        <v>0</v>
      </c>
      <c r="AP10" s="38">
        <v>0</v>
      </c>
      <c r="AQ10" s="38">
        <v>13955</v>
      </c>
      <c r="AR10" s="38">
        <v>13955</v>
      </c>
      <c r="AS10" s="148">
        <v>13955</v>
      </c>
      <c r="AT10" s="38">
        <v>14230000</v>
      </c>
      <c r="AU10" s="38">
        <v>14230000</v>
      </c>
      <c r="AV10" s="38">
        <v>14230000</v>
      </c>
      <c r="AW10" s="38">
        <v>13065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14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14063</v>
      </c>
      <c r="BU10" s="38">
        <v>129</v>
      </c>
      <c r="BV10" s="38">
        <v>0</v>
      </c>
      <c r="BW10" s="38">
        <v>10</v>
      </c>
      <c r="BX10" s="38">
        <v>6164</v>
      </c>
      <c r="BY10" s="38">
        <v>1</v>
      </c>
      <c r="BZ10" s="38">
        <v>732</v>
      </c>
      <c r="CA10" s="38">
        <v>0</v>
      </c>
      <c r="CB10" s="38">
        <v>0</v>
      </c>
      <c r="CC10" s="38">
        <v>0</v>
      </c>
      <c r="CD10" s="38">
        <v>0</v>
      </c>
      <c r="CE10" s="38">
        <v>6182</v>
      </c>
      <c r="CF10" s="38">
        <v>8</v>
      </c>
      <c r="CG10" s="38">
        <v>5965</v>
      </c>
      <c r="CH10" s="38">
        <v>4</v>
      </c>
      <c r="CI10" s="38">
        <v>249</v>
      </c>
      <c r="CJ10" s="38">
        <v>3</v>
      </c>
      <c r="CK10" s="38">
        <v>859</v>
      </c>
      <c r="CL10" s="38">
        <v>16</v>
      </c>
      <c r="CM10" s="38">
        <v>0</v>
      </c>
      <c r="CN10" s="38">
        <v>0</v>
      </c>
      <c r="CO10" s="38">
        <v>1</v>
      </c>
      <c r="CP10" s="38">
        <v>6294</v>
      </c>
      <c r="CQ10" s="38">
        <v>2</v>
      </c>
      <c r="CR10" s="38">
        <v>9</v>
      </c>
      <c r="CS10" s="38">
        <v>7</v>
      </c>
      <c r="CT10" s="38">
        <v>3</v>
      </c>
      <c r="CU10" s="38">
        <v>10</v>
      </c>
      <c r="CV10" s="38">
        <v>0</v>
      </c>
      <c r="CW10" s="38">
        <v>0</v>
      </c>
      <c r="CX10" s="38">
        <v>0</v>
      </c>
      <c r="CY10" s="38">
        <v>0</v>
      </c>
      <c r="CZ10" s="38">
        <v>1</v>
      </c>
      <c r="DA10" s="38">
        <v>3</v>
      </c>
      <c r="DB10" s="38">
        <v>0</v>
      </c>
      <c r="DC10" s="38">
        <v>0</v>
      </c>
      <c r="DD10" s="38">
        <v>0</v>
      </c>
      <c r="DE10" s="38">
        <v>0</v>
      </c>
      <c r="DF10" s="38">
        <v>13</v>
      </c>
      <c r="DG10" s="38">
        <v>13</v>
      </c>
      <c r="DH10" s="38">
        <v>1</v>
      </c>
      <c r="DI10" s="38">
        <v>0</v>
      </c>
      <c r="DJ10" s="38">
        <v>3</v>
      </c>
      <c r="DK10" s="148">
        <v>0</v>
      </c>
      <c r="DL10" s="38">
        <v>5</v>
      </c>
      <c r="DM10" s="38">
        <v>0</v>
      </c>
      <c r="DN10" s="38">
        <v>0</v>
      </c>
      <c r="DO10" s="38">
        <v>0</v>
      </c>
      <c r="DP10" s="38">
        <v>67</v>
      </c>
      <c r="DQ10" s="38">
        <v>5812</v>
      </c>
      <c r="DR10" s="38">
        <v>46826</v>
      </c>
      <c r="DS10" s="38">
        <v>26816</v>
      </c>
      <c r="DT10" s="38">
        <v>0</v>
      </c>
      <c r="DU10" s="38">
        <v>402068</v>
      </c>
      <c r="DV10" s="38">
        <v>258813</v>
      </c>
      <c r="DW10" s="38">
        <v>197178</v>
      </c>
      <c r="DX10" s="38">
        <v>825075</v>
      </c>
      <c r="DY10" s="38">
        <v>1717545</v>
      </c>
      <c r="DZ10" s="38">
        <v>0</v>
      </c>
      <c r="EA10" s="38">
        <v>0</v>
      </c>
      <c r="EB10" s="38">
        <v>3474321</v>
      </c>
      <c r="EC10" s="107">
        <v>1032511</v>
      </c>
      <c r="ED10" s="147">
        <v>0</v>
      </c>
      <c r="EE10" s="38">
        <v>1458613</v>
      </c>
      <c r="EF10" s="38">
        <v>164782</v>
      </c>
      <c r="EG10" s="38">
        <v>2655906</v>
      </c>
      <c r="EH10" s="162">
        <v>3377</v>
      </c>
      <c r="EI10" s="147">
        <v>9983</v>
      </c>
      <c r="EJ10" s="38">
        <v>496</v>
      </c>
      <c r="EK10" s="38">
        <v>9828</v>
      </c>
      <c r="EL10" s="38">
        <v>23684</v>
      </c>
      <c r="EM10" s="107">
        <v>0</v>
      </c>
      <c r="EN10" s="147">
        <v>0</v>
      </c>
      <c r="EO10" s="38">
        <v>0</v>
      </c>
      <c r="EP10" s="38">
        <v>0</v>
      </c>
      <c r="EQ10" s="38">
        <v>0</v>
      </c>
      <c r="ER10" s="38">
        <v>16962</v>
      </c>
      <c r="ES10" s="38">
        <v>0</v>
      </c>
      <c r="ET10" s="38">
        <v>0</v>
      </c>
      <c r="EU10" s="249">
        <v>0</v>
      </c>
      <c r="EV10" s="249">
        <v>0</v>
      </c>
      <c r="EW10" s="38">
        <v>0</v>
      </c>
      <c r="EX10" s="38">
        <v>0</v>
      </c>
      <c r="EY10" s="38">
        <v>0</v>
      </c>
      <c r="EZ10" s="38">
        <v>0</v>
      </c>
      <c r="FA10" s="38">
        <v>0</v>
      </c>
      <c r="FB10" s="38">
        <v>0</v>
      </c>
      <c r="FC10" s="38">
        <v>0</v>
      </c>
      <c r="FD10" s="38">
        <v>0</v>
      </c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</row>
    <row r="11" spans="1:191" ht="27" customHeight="1">
      <c r="A11" s="172" t="s">
        <v>6</v>
      </c>
      <c r="B11" s="12">
        <v>1023196</v>
      </c>
      <c r="C11" s="12">
        <v>7865073</v>
      </c>
      <c r="D11" s="12">
        <v>25</v>
      </c>
      <c r="E11" s="12">
        <v>248007</v>
      </c>
      <c r="F11" s="39">
        <v>23</v>
      </c>
      <c r="G11" s="39">
        <v>245500</v>
      </c>
      <c r="H11" s="39">
        <v>2</v>
      </c>
      <c r="I11" s="39">
        <v>2507</v>
      </c>
      <c r="J11" s="39">
        <v>0</v>
      </c>
      <c r="K11" s="39">
        <v>0</v>
      </c>
      <c r="L11" s="12">
        <v>9</v>
      </c>
      <c r="M11" s="82">
        <v>96613</v>
      </c>
      <c r="N11" s="12">
        <v>1</v>
      </c>
      <c r="O11" s="12">
        <v>68300</v>
      </c>
      <c r="P11" s="39">
        <v>8</v>
      </c>
      <c r="Q11" s="39">
        <v>28313</v>
      </c>
      <c r="R11" s="39">
        <v>0</v>
      </c>
      <c r="S11" s="39">
        <v>0</v>
      </c>
      <c r="T11" s="12">
        <v>808</v>
      </c>
      <c r="U11" s="82">
        <v>772</v>
      </c>
      <c r="V11" s="12">
        <v>32</v>
      </c>
      <c r="W11" s="12">
        <v>4</v>
      </c>
      <c r="X11" s="39">
        <v>248588</v>
      </c>
      <c r="Y11" s="39">
        <v>208642</v>
      </c>
      <c r="Z11" s="39">
        <v>11575</v>
      </c>
      <c r="AA11" s="39">
        <v>25042</v>
      </c>
      <c r="AB11" s="39">
        <v>53150</v>
      </c>
      <c r="AC11" s="39">
        <v>15488</v>
      </c>
      <c r="AD11" s="12">
        <v>5546</v>
      </c>
      <c r="AE11" s="39">
        <v>87</v>
      </c>
      <c r="AF11" s="39">
        <v>16311</v>
      </c>
      <c r="AG11" s="39">
        <v>14650000</v>
      </c>
      <c r="AH11" s="39">
        <v>5540000</v>
      </c>
      <c r="AI11" s="12">
        <v>4</v>
      </c>
      <c r="AJ11" s="82">
        <v>4</v>
      </c>
      <c r="AK11" s="6">
        <v>14650000</v>
      </c>
      <c r="AL11" s="12">
        <v>5540000</v>
      </c>
      <c r="AM11" s="82">
        <v>16311</v>
      </c>
      <c r="AN11" s="12">
        <v>12012</v>
      </c>
      <c r="AO11" s="39">
        <v>9400900</v>
      </c>
      <c r="AP11" s="39">
        <v>4881100</v>
      </c>
      <c r="AQ11" s="39">
        <v>3143</v>
      </c>
      <c r="AR11" s="39">
        <v>3143</v>
      </c>
      <c r="AS11" s="144">
        <v>3143</v>
      </c>
      <c r="AT11" s="39">
        <v>2890000</v>
      </c>
      <c r="AU11" s="39">
        <v>2890000</v>
      </c>
      <c r="AV11" s="39">
        <v>2890000</v>
      </c>
      <c r="AW11" s="39">
        <v>2739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144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32</v>
      </c>
      <c r="BM11" s="39">
        <v>32</v>
      </c>
      <c r="BN11" s="39">
        <v>32</v>
      </c>
      <c r="BO11" s="39">
        <v>10000</v>
      </c>
      <c r="BP11" s="39">
        <v>10000</v>
      </c>
      <c r="BQ11" s="39">
        <v>10000</v>
      </c>
      <c r="BR11" s="39">
        <v>32</v>
      </c>
      <c r="BS11" s="39">
        <v>0</v>
      </c>
      <c r="BT11" s="39">
        <v>12276</v>
      </c>
      <c r="BU11" s="39">
        <v>0</v>
      </c>
      <c r="BV11" s="39">
        <v>0</v>
      </c>
      <c r="BW11" s="39">
        <v>10</v>
      </c>
      <c r="BX11" s="39">
        <v>5035</v>
      </c>
      <c r="BY11" s="39">
        <v>1</v>
      </c>
      <c r="BZ11" s="39">
        <v>641</v>
      </c>
      <c r="CA11" s="39">
        <v>0</v>
      </c>
      <c r="CB11" s="39">
        <v>0</v>
      </c>
      <c r="CC11" s="39">
        <v>0</v>
      </c>
      <c r="CD11" s="39">
        <v>0</v>
      </c>
      <c r="CE11" s="39">
        <v>5105</v>
      </c>
      <c r="CF11" s="39">
        <v>5</v>
      </c>
      <c r="CG11" s="39">
        <v>8906</v>
      </c>
      <c r="CH11" s="39">
        <v>7</v>
      </c>
      <c r="CI11" s="39">
        <v>265</v>
      </c>
      <c r="CJ11" s="39">
        <v>7</v>
      </c>
      <c r="CK11" s="39">
        <v>1617</v>
      </c>
      <c r="CL11" s="39">
        <v>1</v>
      </c>
      <c r="CM11" s="39">
        <v>0</v>
      </c>
      <c r="CN11" s="39">
        <v>0</v>
      </c>
      <c r="CO11" s="39">
        <v>3</v>
      </c>
      <c r="CP11" s="39">
        <v>7656</v>
      </c>
      <c r="CQ11" s="39">
        <v>0</v>
      </c>
      <c r="CR11" s="39">
        <v>16</v>
      </c>
      <c r="CS11" s="39">
        <v>0</v>
      </c>
      <c r="CT11" s="39">
        <v>1</v>
      </c>
      <c r="CU11" s="39">
        <v>5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11</v>
      </c>
      <c r="DG11" s="39">
        <v>2</v>
      </c>
      <c r="DH11" s="39">
        <v>0</v>
      </c>
      <c r="DI11" s="39">
        <v>0</v>
      </c>
      <c r="DJ11" s="39">
        <v>3</v>
      </c>
      <c r="DK11" s="144">
        <v>0</v>
      </c>
      <c r="DL11" s="39">
        <v>4</v>
      </c>
      <c r="DM11" s="39">
        <v>0</v>
      </c>
      <c r="DN11" s="39">
        <v>0</v>
      </c>
      <c r="DO11" s="39">
        <v>0</v>
      </c>
      <c r="DP11" s="39">
        <v>222</v>
      </c>
      <c r="DQ11" s="39">
        <v>14533</v>
      </c>
      <c r="DR11" s="39">
        <v>11178</v>
      </c>
      <c r="DS11" s="39">
        <v>8354</v>
      </c>
      <c r="DT11" s="39">
        <v>29733</v>
      </c>
      <c r="DU11" s="39">
        <v>247067</v>
      </c>
      <c r="DV11" s="39">
        <v>188422</v>
      </c>
      <c r="DW11" s="39">
        <v>126753</v>
      </c>
      <c r="DX11" s="39">
        <v>150748</v>
      </c>
      <c r="DY11" s="39">
        <v>880601</v>
      </c>
      <c r="DZ11" s="39">
        <v>0</v>
      </c>
      <c r="EA11" s="39">
        <v>0</v>
      </c>
      <c r="EB11" s="39">
        <v>1642856</v>
      </c>
      <c r="EC11" s="108">
        <v>162322</v>
      </c>
      <c r="ED11" s="143">
        <v>0</v>
      </c>
      <c r="EE11" s="39">
        <v>1422745</v>
      </c>
      <c r="EF11" s="39">
        <v>298540</v>
      </c>
      <c r="EG11" s="39">
        <v>1883607</v>
      </c>
      <c r="EH11" s="160">
        <v>55235</v>
      </c>
      <c r="EI11" s="143">
        <v>0</v>
      </c>
      <c r="EJ11" s="39">
        <v>97927</v>
      </c>
      <c r="EK11" s="39">
        <v>150812</v>
      </c>
      <c r="EL11" s="39">
        <v>303974</v>
      </c>
      <c r="EM11" s="108">
        <v>0</v>
      </c>
      <c r="EN11" s="143">
        <v>0</v>
      </c>
      <c r="EO11" s="39">
        <v>0</v>
      </c>
      <c r="EP11" s="39">
        <v>0</v>
      </c>
      <c r="EQ11" s="39">
        <v>0</v>
      </c>
      <c r="ER11" s="39">
        <v>15944</v>
      </c>
      <c r="ES11" s="39">
        <v>0</v>
      </c>
      <c r="ET11" s="39">
        <v>0</v>
      </c>
      <c r="EU11" s="247">
        <v>0</v>
      </c>
      <c r="EV11" s="247">
        <v>0</v>
      </c>
      <c r="EW11" s="39">
        <v>0</v>
      </c>
      <c r="EX11" s="39">
        <v>0</v>
      </c>
      <c r="EY11" s="39">
        <v>0</v>
      </c>
      <c r="EZ11" s="39">
        <v>0</v>
      </c>
      <c r="FA11" s="39">
        <v>0</v>
      </c>
      <c r="FB11" s="39">
        <v>0</v>
      </c>
      <c r="FC11" s="39">
        <v>0</v>
      </c>
      <c r="FD11" s="39">
        <v>0</v>
      </c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27" customHeight="1">
      <c r="A12" s="172" t="s">
        <v>7</v>
      </c>
      <c r="B12" s="12">
        <v>637477</v>
      </c>
      <c r="C12" s="12">
        <v>4713284</v>
      </c>
      <c r="D12" s="12">
        <v>26</v>
      </c>
      <c r="E12" s="12">
        <v>269394</v>
      </c>
      <c r="F12" s="39">
        <v>16</v>
      </c>
      <c r="G12" s="39">
        <v>253353</v>
      </c>
      <c r="H12" s="39">
        <v>10</v>
      </c>
      <c r="I12" s="39">
        <v>16041</v>
      </c>
      <c r="J12" s="39">
        <v>0</v>
      </c>
      <c r="K12" s="39">
        <v>0</v>
      </c>
      <c r="L12" s="12">
        <v>0</v>
      </c>
      <c r="M12" s="82">
        <v>0</v>
      </c>
      <c r="N12" s="12">
        <v>0</v>
      </c>
      <c r="O12" s="12">
        <v>0</v>
      </c>
      <c r="P12" s="39">
        <v>0</v>
      </c>
      <c r="Q12" s="39">
        <v>0</v>
      </c>
      <c r="R12" s="39">
        <v>0</v>
      </c>
      <c r="S12" s="39">
        <v>0</v>
      </c>
      <c r="T12" s="12">
        <v>577</v>
      </c>
      <c r="U12" s="82">
        <v>577</v>
      </c>
      <c r="V12" s="12">
        <v>0</v>
      </c>
      <c r="W12" s="12">
        <v>0</v>
      </c>
      <c r="X12" s="39">
        <v>262339</v>
      </c>
      <c r="Y12" s="39">
        <v>36309</v>
      </c>
      <c r="Z12" s="39">
        <v>5384</v>
      </c>
      <c r="AA12" s="39">
        <v>3572</v>
      </c>
      <c r="AB12" s="39">
        <v>37720</v>
      </c>
      <c r="AC12" s="39">
        <v>10724</v>
      </c>
      <c r="AD12" s="12">
        <v>0</v>
      </c>
      <c r="AE12" s="39">
        <v>0</v>
      </c>
      <c r="AF12" s="39">
        <v>22969</v>
      </c>
      <c r="AG12" s="39">
        <v>9281000</v>
      </c>
      <c r="AH12" s="39">
        <v>8027600</v>
      </c>
      <c r="AI12" s="12">
        <v>1</v>
      </c>
      <c r="AJ12" s="82">
        <v>1</v>
      </c>
      <c r="AK12" s="6">
        <v>9281000</v>
      </c>
      <c r="AL12" s="12">
        <v>8027600</v>
      </c>
      <c r="AM12" s="82">
        <v>22969</v>
      </c>
      <c r="AN12" s="12">
        <v>20840</v>
      </c>
      <c r="AO12" s="39">
        <v>3655300</v>
      </c>
      <c r="AP12" s="39">
        <v>2741100</v>
      </c>
      <c r="AQ12" s="39">
        <v>208</v>
      </c>
      <c r="AR12" s="39">
        <v>208</v>
      </c>
      <c r="AS12" s="144">
        <v>208</v>
      </c>
      <c r="AT12" s="39">
        <v>1106470</v>
      </c>
      <c r="AU12" s="39">
        <v>1106470</v>
      </c>
      <c r="AV12" s="39">
        <v>1106470</v>
      </c>
      <c r="AW12" s="39">
        <v>77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144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5058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6395</v>
      </c>
      <c r="CF12" s="39">
        <v>4</v>
      </c>
      <c r="CG12" s="39">
        <v>228</v>
      </c>
      <c r="CH12" s="39">
        <v>0</v>
      </c>
      <c r="CI12" s="39">
        <v>0</v>
      </c>
      <c r="CJ12" s="39">
        <v>2</v>
      </c>
      <c r="CK12" s="39">
        <v>874</v>
      </c>
      <c r="CL12" s="39">
        <v>10</v>
      </c>
      <c r="CM12" s="39">
        <v>0</v>
      </c>
      <c r="CN12" s="39">
        <v>0</v>
      </c>
      <c r="CO12" s="39">
        <v>1</v>
      </c>
      <c r="CP12" s="39">
        <v>2379</v>
      </c>
      <c r="CQ12" s="39">
        <v>1</v>
      </c>
      <c r="CR12" s="39">
        <v>9</v>
      </c>
      <c r="CS12" s="39">
        <v>7</v>
      </c>
      <c r="CT12" s="39">
        <v>1</v>
      </c>
      <c r="CU12" s="39">
        <v>4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4</v>
      </c>
      <c r="DG12" s="39">
        <v>0</v>
      </c>
      <c r="DH12" s="39">
        <v>0</v>
      </c>
      <c r="DI12" s="39">
        <v>0</v>
      </c>
      <c r="DJ12" s="39">
        <v>1</v>
      </c>
      <c r="DK12" s="144">
        <v>0</v>
      </c>
      <c r="DL12" s="39">
        <v>2</v>
      </c>
      <c r="DM12" s="39">
        <v>0</v>
      </c>
      <c r="DN12" s="39">
        <v>0</v>
      </c>
      <c r="DO12" s="39">
        <v>0</v>
      </c>
      <c r="DP12" s="39">
        <v>40</v>
      </c>
      <c r="DQ12" s="39">
        <v>2695</v>
      </c>
      <c r="DR12" s="39">
        <v>2766</v>
      </c>
      <c r="DS12" s="39">
        <v>2918</v>
      </c>
      <c r="DT12" s="39">
        <v>7429</v>
      </c>
      <c r="DU12" s="39">
        <v>157516</v>
      </c>
      <c r="DV12" s="39">
        <v>119741</v>
      </c>
      <c r="DW12" s="39">
        <v>130604</v>
      </c>
      <c r="DX12" s="39">
        <v>165251</v>
      </c>
      <c r="DY12" s="39">
        <v>6891039</v>
      </c>
      <c r="DZ12" s="39">
        <v>2034735</v>
      </c>
      <c r="EA12" s="39">
        <v>0</v>
      </c>
      <c r="EB12" s="39">
        <v>9511999</v>
      </c>
      <c r="EC12" s="108">
        <v>166335</v>
      </c>
      <c r="ED12" s="143">
        <v>0</v>
      </c>
      <c r="EE12" s="39">
        <v>0</v>
      </c>
      <c r="EF12" s="39">
        <v>333239</v>
      </c>
      <c r="EG12" s="39">
        <v>499574</v>
      </c>
      <c r="EH12" s="160">
        <v>15474</v>
      </c>
      <c r="EI12" s="143">
        <v>888</v>
      </c>
      <c r="EJ12" s="39">
        <v>16685</v>
      </c>
      <c r="EK12" s="39">
        <v>48136</v>
      </c>
      <c r="EL12" s="39">
        <v>81183</v>
      </c>
      <c r="EM12" s="108">
        <v>0</v>
      </c>
      <c r="EN12" s="143">
        <v>0</v>
      </c>
      <c r="EO12" s="39">
        <v>0</v>
      </c>
      <c r="EP12" s="39">
        <v>0</v>
      </c>
      <c r="EQ12" s="39">
        <v>0</v>
      </c>
      <c r="ER12" s="39">
        <v>9221</v>
      </c>
      <c r="ES12" s="39">
        <v>0</v>
      </c>
      <c r="ET12" s="39">
        <v>0</v>
      </c>
      <c r="EU12" s="247">
        <v>0</v>
      </c>
      <c r="EV12" s="247">
        <v>0</v>
      </c>
      <c r="EW12" s="39">
        <v>0</v>
      </c>
      <c r="EX12" s="39">
        <v>0</v>
      </c>
      <c r="EY12" s="39">
        <v>0</v>
      </c>
      <c r="EZ12" s="39">
        <v>0</v>
      </c>
      <c r="FA12" s="39">
        <v>0</v>
      </c>
      <c r="FB12" s="39">
        <v>0</v>
      </c>
      <c r="FC12" s="39">
        <v>0</v>
      </c>
      <c r="FD12" s="39">
        <v>0</v>
      </c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27" customHeight="1">
      <c r="A13" s="172" t="s">
        <v>8</v>
      </c>
      <c r="B13" s="12">
        <v>2013746</v>
      </c>
      <c r="C13" s="12">
        <v>15676448</v>
      </c>
      <c r="D13" s="12">
        <v>38</v>
      </c>
      <c r="E13" s="12">
        <v>692396</v>
      </c>
      <c r="F13" s="39">
        <v>33</v>
      </c>
      <c r="G13" s="39">
        <v>607473</v>
      </c>
      <c r="H13" s="39">
        <v>5</v>
      </c>
      <c r="I13" s="39">
        <v>84923</v>
      </c>
      <c r="J13" s="39">
        <v>0</v>
      </c>
      <c r="K13" s="39">
        <v>0</v>
      </c>
      <c r="L13" s="12">
        <v>5</v>
      </c>
      <c r="M13" s="82">
        <v>70536</v>
      </c>
      <c r="N13" s="12">
        <v>0</v>
      </c>
      <c r="O13" s="12">
        <v>0</v>
      </c>
      <c r="P13" s="39">
        <v>5</v>
      </c>
      <c r="Q13" s="39">
        <v>70536</v>
      </c>
      <c r="R13" s="39">
        <v>0</v>
      </c>
      <c r="S13" s="39">
        <v>0</v>
      </c>
      <c r="T13" s="12">
        <v>808</v>
      </c>
      <c r="U13" s="82">
        <v>754</v>
      </c>
      <c r="V13" s="12">
        <v>0</v>
      </c>
      <c r="W13" s="12">
        <v>54</v>
      </c>
      <c r="X13" s="39">
        <v>38368</v>
      </c>
      <c r="Y13" s="39">
        <v>72846</v>
      </c>
      <c r="Z13" s="39">
        <v>3474</v>
      </c>
      <c r="AA13" s="39">
        <v>4795</v>
      </c>
      <c r="AB13" s="39">
        <v>60898</v>
      </c>
      <c r="AC13" s="39">
        <v>15278</v>
      </c>
      <c r="AD13" s="12">
        <v>8580</v>
      </c>
      <c r="AE13" s="39">
        <v>0</v>
      </c>
      <c r="AF13" s="39">
        <v>18910</v>
      </c>
      <c r="AG13" s="39">
        <v>10310000</v>
      </c>
      <c r="AH13" s="39">
        <v>6470000</v>
      </c>
      <c r="AI13" s="12">
        <v>2</v>
      </c>
      <c r="AJ13" s="82">
        <v>2</v>
      </c>
      <c r="AK13" s="6">
        <v>10310000</v>
      </c>
      <c r="AL13" s="12">
        <v>6470000</v>
      </c>
      <c r="AM13" s="82">
        <v>18910</v>
      </c>
      <c r="AN13" s="12">
        <v>11409</v>
      </c>
      <c r="AO13" s="39">
        <v>960000</v>
      </c>
      <c r="AP13" s="39">
        <v>660000</v>
      </c>
      <c r="AQ13" s="39">
        <v>0</v>
      </c>
      <c r="AR13" s="39">
        <v>0</v>
      </c>
      <c r="AS13" s="144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144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17279</v>
      </c>
      <c r="BU13" s="39">
        <v>0</v>
      </c>
      <c r="BV13" s="39">
        <v>0</v>
      </c>
      <c r="BW13" s="39">
        <v>7</v>
      </c>
      <c r="BX13" s="39">
        <v>4580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11286</v>
      </c>
      <c r="CF13" s="39">
        <v>3</v>
      </c>
      <c r="CG13" s="39">
        <v>9328</v>
      </c>
      <c r="CH13" s="39">
        <v>8</v>
      </c>
      <c r="CI13" s="39">
        <v>370</v>
      </c>
      <c r="CJ13" s="39">
        <v>2</v>
      </c>
      <c r="CK13" s="39">
        <v>726</v>
      </c>
      <c r="CL13" s="39">
        <v>0</v>
      </c>
      <c r="CM13" s="39">
        <v>0</v>
      </c>
      <c r="CN13" s="39">
        <v>0</v>
      </c>
      <c r="CO13" s="39">
        <v>5</v>
      </c>
      <c r="CP13" s="39">
        <v>8344</v>
      </c>
      <c r="CQ13" s="39">
        <v>0</v>
      </c>
      <c r="CR13" s="39">
        <v>20</v>
      </c>
      <c r="CS13" s="39">
        <v>21</v>
      </c>
      <c r="CT13" s="39">
        <v>2</v>
      </c>
      <c r="CU13" s="39">
        <v>2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21</v>
      </c>
      <c r="DG13" s="39">
        <v>0</v>
      </c>
      <c r="DH13" s="39">
        <v>2</v>
      </c>
      <c r="DI13" s="39">
        <v>0</v>
      </c>
      <c r="DJ13" s="39">
        <v>5</v>
      </c>
      <c r="DK13" s="144">
        <v>0</v>
      </c>
      <c r="DL13" s="39">
        <v>10</v>
      </c>
      <c r="DM13" s="39">
        <v>0</v>
      </c>
      <c r="DN13" s="39">
        <v>1</v>
      </c>
      <c r="DO13" s="39">
        <v>0</v>
      </c>
      <c r="DP13" s="39">
        <v>115</v>
      </c>
      <c r="DQ13" s="39">
        <v>15561</v>
      </c>
      <c r="DR13" s="39">
        <v>16965</v>
      </c>
      <c r="DS13" s="39">
        <v>12014</v>
      </c>
      <c r="DT13" s="39">
        <v>55999</v>
      </c>
      <c r="DU13" s="39">
        <v>479869</v>
      </c>
      <c r="DV13" s="39">
        <v>269155</v>
      </c>
      <c r="DW13" s="39">
        <v>210411</v>
      </c>
      <c r="DX13" s="39">
        <v>804254</v>
      </c>
      <c r="DY13" s="39">
        <v>1563200</v>
      </c>
      <c r="DZ13" s="39">
        <v>28374</v>
      </c>
      <c r="EA13" s="39">
        <v>0</v>
      </c>
      <c r="EB13" s="39">
        <v>3440241</v>
      </c>
      <c r="EC13" s="108">
        <v>357851</v>
      </c>
      <c r="ED13" s="143">
        <v>0</v>
      </c>
      <c r="EE13" s="39">
        <v>619325</v>
      </c>
      <c r="EF13" s="39">
        <v>576670</v>
      </c>
      <c r="EG13" s="39">
        <v>1553846</v>
      </c>
      <c r="EH13" s="160">
        <v>48367</v>
      </c>
      <c r="EI13" s="143">
        <v>0</v>
      </c>
      <c r="EJ13" s="39">
        <v>121609</v>
      </c>
      <c r="EK13" s="39">
        <v>1104178</v>
      </c>
      <c r="EL13" s="39">
        <v>1274154</v>
      </c>
      <c r="EM13" s="108">
        <v>0</v>
      </c>
      <c r="EN13" s="143">
        <v>0</v>
      </c>
      <c r="EO13" s="39">
        <v>0</v>
      </c>
      <c r="EP13" s="39">
        <v>0</v>
      </c>
      <c r="EQ13" s="39">
        <v>0</v>
      </c>
      <c r="ER13" s="39">
        <v>15751</v>
      </c>
      <c r="ES13" s="39">
        <v>0</v>
      </c>
      <c r="ET13" s="39">
        <v>0</v>
      </c>
      <c r="EU13" s="247">
        <v>0</v>
      </c>
      <c r="EV13" s="247">
        <v>0</v>
      </c>
      <c r="EW13" s="39">
        <v>0</v>
      </c>
      <c r="EX13" s="39">
        <v>0</v>
      </c>
      <c r="EY13" s="39">
        <v>0</v>
      </c>
      <c r="EZ13" s="39">
        <v>0</v>
      </c>
      <c r="FA13" s="39">
        <v>0</v>
      </c>
      <c r="FB13" s="39">
        <v>0</v>
      </c>
      <c r="FC13" s="39">
        <v>0</v>
      </c>
      <c r="FD13" s="39">
        <v>0</v>
      </c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27" customHeight="1">
      <c r="A14" s="173" t="s">
        <v>70</v>
      </c>
      <c r="B14" s="13">
        <v>1108012</v>
      </c>
      <c r="C14" s="13">
        <v>9879901</v>
      </c>
      <c r="D14" s="13">
        <v>19</v>
      </c>
      <c r="E14" s="13">
        <v>596540</v>
      </c>
      <c r="F14" s="40">
        <v>12</v>
      </c>
      <c r="G14" s="40">
        <v>569900</v>
      </c>
      <c r="H14" s="40">
        <v>7</v>
      </c>
      <c r="I14" s="40">
        <v>26640</v>
      </c>
      <c r="J14" s="40">
        <v>0</v>
      </c>
      <c r="K14" s="40">
        <v>0</v>
      </c>
      <c r="L14" s="13">
        <v>7</v>
      </c>
      <c r="M14" s="83">
        <v>11500</v>
      </c>
      <c r="N14" s="13">
        <v>0</v>
      </c>
      <c r="O14" s="13">
        <v>0</v>
      </c>
      <c r="P14" s="40">
        <v>7</v>
      </c>
      <c r="Q14" s="40">
        <v>11500</v>
      </c>
      <c r="R14" s="40">
        <v>0</v>
      </c>
      <c r="S14" s="40">
        <v>0</v>
      </c>
      <c r="T14" s="13">
        <v>961</v>
      </c>
      <c r="U14" s="83">
        <v>931</v>
      </c>
      <c r="V14" s="13">
        <v>0</v>
      </c>
      <c r="W14" s="13">
        <v>30</v>
      </c>
      <c r="X14" s="40">
        <v>319426</v>
      </c>
      <c r="Y14" s="40">
        <v>172522</v>
      </c>
      <c r="Z14" s="40">
        <v>6667</v>
      </c>
      <c r="AA14" s="40">
        <v>5618</v>
      </c>
      <c r="AB14" s="40">
        <v>42378</v>
      </c>
      <c r="AC14" s="40">
        <v>9339</v>
      </c>
      <c r="AD14" s="13">
        <v>630</v>
      </c>
      <c r="AE14" s="40">
        <v>0</v>
      </c>
      <c r="AF14" s="40">
        <v>9610</v>
      </c>
      <c r="AG14" s="40">
        <v>11020000</v>
      </c>
      <c r="AH14" s="40">
        <v>4090000</v>
      </c>
      <c r="AI14" s="13">
        <v>0</v>
      </c>
      <c r="AJ14" s="83">
        <v>0</v>
      </c>
      <c r="AK14" s="7">
        <v>11020000</v>
      </c>
      <c r="AL14" s="13">
        <v>4090000</v>
      </c>
      <c r="AM14" s="83">
        <v>9610</v>
      </c>
      <c r="AN14" s="13">
        <v>3698</v>
      </c>
      <c r="AO14" s="40">
        <v>1840000</v>
      </c>
      <c r="AP14" s="40">
        <v>1840000</v>
      </c>
      <c r="AQ14" s="40">
        <v>338</v>
      </c>
      <c r="AR14" s="40">
        <v>338</v>
      </c>
      <c r="AS14" s="146">
        <v>338</v>
      </c>
      <c r="AT14" s="40">
        <v>380000</v>
      </c>
      <c r="AU14" s="40">
        <v>380000</v>
      </c>
      <c r="AV14" s="40">
        <v>380000</v>
      </c>
      <c r="AW14" s="40">
        <v>264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146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16704</v>
      </c>
      <c r="BU14" s="40">
        <v>0</v>
      </c>
      <c r="BV14" s="40">
        <v>0</v>
      </c>
      <c r="BW14" s="40">
        <v>4</v>
      </c>
      <c r="BX14" s="40">
        <v>1140</v>
      </c>
      <c r="BY14" s="40">
        <v>0</v>
      </c>
      <c r="BZ14" s="40">
        <v>0</v>
      </c>
      <c r="CA14" s="40">
        <v>1</v>
      </c>
      <c r="CB14" s="40">
        <v>463</v>
      </c>
      <c r="CC14" s="40">
        <v>0</v>
      </c>
      <c r="CD14" s="40">
        <v>0</v>
      </c>
      <c r="CE14" s="40">
        <v>10309</v>
      </c>
      <c r="CF14" s="40">
        <v>7</v>
      </c>
      <c r="CG14" s="40">
        <v>2699</v>
      </c>
      <c r="CH14" s="40">
        <v>63</v>
      </c>
      <c r="CI14" s="40">
        <v>3940</v>
      </c>
      <c r="CJ14" s="40">
        <v>4</v>
      </c>
      <c r="CK14" s="40">
        <v>1140</v>
      </c>
      <c r="CL14" s="40">
        <v>6</v>
      </c>
      <c r="CM14" s="40">
        <v>0</v>
      </c>
      <c r="CN14" s="40">
        <v>0</v>
      </c>
      <c r="CO14" s="40">
        <v>1</v>
      </c>
      <c r="CP14" s="40">
        <v>4401</v>
      </c>
      <c r="CQ14" s="40">
        <v>2</v>
      </c>
      <c r="CR14" s="40">
        <v>18</v>
      </c>
      <c r="CS14" s="40">
        <v>24</v>
      </c>
      <c r="CT14" s="40">
        <v>1</v>
      </c>
      <c r="CU14" s="40">
        <v>2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8</v>
      </c>
      <c r="DG14" s="40">
        <v>2</v>
      </c>
      <c r="DH14" s="40">
        <v>1</v>
      </c>
      <c r="DI14" s="40">
        <v>0</v>
      </c>
      <c r="DJ14" s="40">
        <v>1</v>
      </c>
      <c r="DK14" s="146">
        <v>0</v>
      </c>
      <c r="DL14" s="40">
        <v>6</v>
      </c>
      <c r="DM14" s="40">
        <v>0</v>
      </c>
      <c r="DN14" s="40">
        <v>0</v>
      </c>
      <c r="DO14" s="40">
        <v>0</v>
      </c>
      <c r="DP14" s="40">
        <v>190</v>
      </c>
      <c r="DQ14" s="40">
        <v>13164</v>
      </c>
      <c r="DR14" s="40">
        <v>68374</v>
      </c>
      <c r="DS14" s="40">
        <v>10822</v>
      </c>
      <c r="DT14" s="40">
        <v>0</v>
      </c>
      <c r="DU14" s="40">
        <v>354182</v>
      </c>
      <c r="DV14" s="40">
        <v>223836</v>
      </c>
      <c r="DW14" s="40">
        <v>104902</v>
      </c>
      <c r="DX14" s="40">
        <v>349259</v>
      </c>
      <c r="DY14" s="40">
        <v>1611401</v>
      </c>
      <c r="DZ14" s="40">
        <v>0</v>
      </c>
      <c r="EA14" s="40">
        <v>17001</v>
      </c>
      <c r="EB14" s="40">
        <v>2739777</v>
      </c>
      <c r="EC14" s="109">
        <v>147662</v>
      </c>
      <c r="ED14" s="145">
        <v>0</v>
      </c>
      <c r="EE14" s="40">
        <v>3439434</v>
      </c>
      <c r="EF14" s="40">
        <v>3845965</v>
      </c>
      <c r="EG14" s="40">
        <v>7433061</v>
      </c>
      <c r="EH14" s="161">
        <v>22976</v>
      </c>
      <c r="EI14" s="145">
        <v>0</v>
      </c>
      <c r="EJ14" s="40">
        <v>0</v>
      </c>
      <c r="EK14" s="40">
        <v>572</v>
      </c>
      <c r="EL14" s="40">
        <v>23548</v>
      </c>
      <c r="EM14" s="109">
        <v>0</v>
      </c>
      <c r="EN14" s="145">
        <v>0</v>
      </c>
      <c r="EO14" s="40">
        <v>0</v>
      </c>
      <c r="EP14" s="40">
        <v>0</v>
      </c>
      <c r="EQ14" s="40">
        <v>0</v>
      </c>
      <c r="ER14" s="40">
        <v>11616</v>
      </c>
      <c r="ES14" s="40">
        <v>0</v>
      </c>
      <c r="ET14" s="40">
        <v>0</v>
      </c>
      <c r="EU14" s="248">
        <v>0</v>
      </c>
      <c r="EV14" s="248">
        <v>0</v>
      </c>
      <c r="EW14" s="40">
        <v>0</v>
      </c>
      <c r="EX14" s="40">
        <v>0</v>
      </c>
      <c r="EY14" s="40">
        <v>0</v>
      </c>
      <c r="EZ14" s="40">
        <v>0</v>
      </c>
      <c r="FA14" s="40">
        <v>0</v>
      </c>
      <c r="FB14" s="40">
        <v>0</v>
      </c>
      <c r="FC14" s="40">
        <v>0</v>
      </c>
      <c r="FD14" s="40">
        <v>0</v>
      </c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27" customHeight="1">
      <c r="A15" s="172" t="s">
        <v>71</v>
      </c>
      <c r="B15" s="12">
        <v>1284567</v>
      </c>
      <c r="C15" s="12">
        <v>11262190</v>
      </c>
      <c r="D15" s="12">
        <v>54</v>
      </c>
      <c r="E15" s="12">
        <v>519978</v>
      </c>
      <c r="F15" s="39">
        <v>46</v>
      </c>
      <c r="G15" s="39">
        <v>440599</v>
      </c>
      <c r="H15" s="39">
        <v>8</v>
      </c>
      <c r="I15" s="39">
        <v>79379</v>
      </c>
      <c r="J15" s="39">
        <v>1</v>
      </c>
      <c r="K15" s="39">
        <v>350000</v>
      </c>
      <c r="L15" s="12">
        <v>0</v>
      </c>
      <c r="M15" s="82">
        <v>0</v>
      </c>
      <c r="N15" s="12">
        <v>0</v>
      </c>
      <c r="O15" s="12">
        <v>0</v>
      </c>
      <c r="P15" s="39">
        <v>0</v>
      </c>
      <c r="Q15" s="39">
        <v>0</v>
      </c>
      <c r="R15" s="39">
        <v>0</v>
      </c>
      <c r="S15" s="39">
        <v>0</v>
      </c>
      <c r="T15" s="12">
        <v>1147</v>
      </c>
      <c r="U15" s="82">
        <v>1147</v>
      </c>
      <c r="V15" s="12">
        <v>0</v>
      </c>
      <c r="W15" s="12">
        <v>0</v>
      </c>
      <c r="X15" s="39">
        <v>84384</v>
      </c>
      <c r="Y15" s="39">
        <v>117207</v>
      </c>
      <c r="Z15" s="39">
        <v>2635</v>
      </c>
      <c r="AA15" s="39">
        <v>3023</v>
      </c>
      <c r="AB15" s="39">
        <v>70516</v>
      </c>
      <c r="AC15" s="39">
        <v>21546</v>
      </c>
      <c r="AD15" s="12">
        <v>2091</v>
      </c>
      <c r="AE15" s="39">
        <v>0</v>
      </c>
      <c r="AF15" s="39">
        <v>12288</v>
      </c>
      <c r="AG15" s="39">
        <v>13231000</v>
      </c>
      <c r="AH15" s="39">
        <v>10900000</v>
      </c>
      <c r="AI15" s="12">
        <v>5</v>
      </c>
      <c r="AJ15" s="82">
        <v>4</v>
      </c>
      <c r="AK15" s="6">
        <v>13231000</v>
      </c>
      <c r="AL15" s="12">
        <v>10900000</v>
      </c>
      <c r="AM15" s="82">
        <v>12288</v>
      </c>
      <c r="AN15" s="12">
        <v>11791</v>
      </c>
      <c r="AO15" s="39">
        <v>0</v>
      </c>
      <c r="AP15" s="39">
        <v>0</v>
      </c>
      <c r="AQ15" s="39">
        <v>1704</v>
      </c>
      <c r="AR15" s="39">
        <v>1704</v>
      </c>
      <c r="AS15" s="144">
        <v>1704</v>
      </c>
      <c r="AT15" s="39">
        <v>5890000</v>
      </c>
      <c r="AU15" s="39">
        <v>5890000</v>
      </c>
      <c r="AV15" s="39">
        <v>5890000</v>
      </c>
      <c r="AW15" s="39">
        <v>1429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144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4785</v>
      </c>
      <c r="BU15" s="39">
        <v>0</v>
      </c>
      <c r="BV15" s="39">
        <v>0</v>
      </c>
      <c r="BW15" s="39">
        <v>6</v>
      </c>
      <c r="BX15" s="39">
        <v>4589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8374</v>
      </c>
      <c r="CF15" s="39">
        <v>1</v>
      </c>
      <c r="CG15" s="39">
        <v>264</v>
      </c>
      <c r="CH15" s="39">
        <v>0</v>
      </c>
      <c r="CI15" s="39">
        <v>0</v>
      </c>
      <c r="CJ15" s="39">
        <v>3</v>
      </c>
      <c r="CK15" s="39">
        <v>933</v>
      </c>
      <c r="CL15" s="39">
        <v>0</v>
      </c>
      <c r="CM15" s="39">
        <v>0</v>
      </c>
      <c r="CN15" s="39">
        <v>0</v>
      </c>
      <c r="CO15" s="39">
        <v>1</v>
      </c>
      <c r="CP15" s="39">
        <v>7537</v>
      </c>
      <c r="CQ15" s="39">
        <v>12</v>
      </c>
      <c r="CR15" s="39">
        <v>9</v>
      </c>
      <c r="CS15" s="39">
        <v>12</v>
      </c>
      <c r="CT15" s="39">
        <v>3</v>
      </c>
      <c r="CU15" s="39">
        <v>7</v>
      </c>
      <c r="CV15" s="39">
        <v>0</v>
      </c>
      <c r="CW15" s="39">
        <v>0</v>
      </c>
      <c r="CX15" s="39">
        <v>0</v>
      </c>
      <c r="CY15" s="39">
        <v>0</v>
      </c>
      <c r="CZ15" s="39">
        <v>1</v>
      </c>
      <c r="DA15" s="39">
        <v>3</v>
      </c>
      <c r="DB15" s="39">
        <v>0</v>
      </c>
      <c r="DC15" s="39">
        <v>0</v>
      </c>
      <c r="DD15" s="39">
        <v>0</v>
      </c>
      <c r="DE15" s="39">
        <v>0</v>
      </c>
      <c r="DF15" s="39">
        <v>6</v>
      </c>
      <c r="DG15" s="39">
        <v>7</v>
      </c>
      <c r="DH15" s="39">
        <v>1</v>
      </c>
      <c r="DI15" s="39">
        <v>0</v>
      </c>
      <c r="DJ15" s="39">
        <v>3</v>
      </c>
      <c r="DK15" s="144">
        <v>0</v>
      </c>
      <c r="DL15" s="39">
        <v>2</v>
      </c>
      <c r="DM15" s="39">
        <v>0</v>
      </c>
      <c r="DN15" s="39">
        <v>0</v>
      </c>
      <c r="DO15" s="39">
        <v>0</v>
      </c>
      <c r="DP15" s="39">
        <v>80</v>
      </c>
      <c r="DQ15" s="39">
        <v>8976</v>
      </c>
      <c r="DR15" s="39">
        <v>17282</v>
      </c>
      <c r="DS15" s="39">
        <v>13416</v>
      </c>
      <c r="DT15" s="39">
        <v>15276</v>
      </c>
      <c r="DU15" s="39">
        <v>286127</v>
      </c>
      <c r="DV15" s="39">
        <v>211347</v>
      </c>
      <c r="DW15" s="39">
        <v>167726</v>
      </c>
      <c r="DX15" s="39">
        <v>672952</v>
      </c>
      <c r="DY15" s="39">
        <v>3059839</v>
      </c>
      <c r="DZ15" s="39">
        <v>0</v>
      </c>
      <c r="EA15" s="39">
        <v>1068071</v>
      </c>
      <c r="EB15" s="39">
        <v>5512036</v>
      </c>
      <c r="EC15" s="108">
        <v>169881</v>
      </c>
      <c r="ED15" s="143">
        <v>0</v>
      </c>
      <c r="EE15" s="39">
        <v>2109735</v>
      </c>
      <c r="EF15" s="39">
        <v>508270</v>
      </c>
      <c r="EG15" s="39">
        <v>2787886</v>
      </c>
      <c r="EH15" s="160">
        <v>783</v>
      </c>
      <c r="EI15" s="143">
        <v>303</v>
      </c>
      <c r="EJ15" s="39">
        <v>994</v>
      </c>
      <c r="EK15" s="39">
        <v>2384</v>
      </c>
      <c r="EL15" s="39">
        <v>4464</v>
      </c>
      <c r="EM15" s="108">
        <v>0</v>
      </c>
      <c r="EN15" s="143">
        <v>0</v>
      </c>
      <c r="EO15" s="39">
        <v>0</v>
      </c>
      <c r="EP15" s="39">
        <v>0</v>
      </c>
      <c r="EQ15" s="39">
        <v>0</v>
      </c>
      <c r="ER15" s="39">
        <v>18285</v>
      </c>
      <c r="ES15" s="39">
        <v>1</v>
      </c>
      <c r="ET15" s="39">
        <v>3089</v>
      </c>
      <c r="EU15" s="247">
        <v>0</v>
      </c>
      <c r="EV15" s="247">
        <v>0</v>
      </c>
      <c r="EW15" s="39">
        <v>0</v>
      </c>
      <c r="EX15" s="39">
        <v>0</v>
      </c>
      <c r="EY15" s="39">
        <v>0</v>
      </c>
      <c r="EZ15" s="39">
        <v>0</v>
      </c>
      <c r="FA15" s="39">
        <v>0</v>
      </c>
      <c r="FB15" s="39">
        <v>0</v>
      </c>
      <c r="FC15" s="39">
        <v>0</v>
      </c>
      <c r="FD15" s="39">
        <v>0</v>
      </c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91" ht="27" customHeight="1">
      <c r="A16" s="172" t="s">
        <v>72</v>
      </c>
      <c r="B16" s="12">
        <v>1292315</v>
      </c>
      <c r="C16" s="12">
        <v>9004129</v>
      </c>
      <c r="D16" s="12">
        <v>51</v>
      </c>
      <c r="E16" s="12">
        <v>277138</v>
      </c>
      <c r="F16" s="39">
        <v>5</v>
      </c>
      <c r="G16" s="39">
        <v>117500</v>
      </c>
      <c r="H16" s="39">
        <v>46</v>
      </c>
      <c r="I16" s="39">
        <v>159638</v>
      </c>
      <c r="J16" s="39">
        <v>0</v>
      </c>
      <c r="K16" s="39">
        <v>0</v>
      </c>
      <c r="L16" s="12">
        <v>6</v>
      </c>
      <c r="M16" s="82">
        <v>330622</v>
      </c>
      <c r="N16" s="12">
        <v>0</v>
      </c>
      <c r="O16" s="12">
        <v>0</v>
      </c>
      <c r="P16" s="39">
        <v>6</v>
      </c>
      <c r="Q16" s="39">
        <v>330622</v>
      </c>
      <c r="R16" s="39">
        <v>0</v>
      </c>
      <c r="S16" s="39">
        <v>0</v>
      </c>
      <c r="T16" s="12">
        <v>710</v>
      </c>
      <c r="U16" s="82">
        <v>659</v>
      </c>
      <c r="V16" s="12">
        <v>0</v>
      </c>
      <c r="W16" s="12">
        <v>51</v>
      </c>
      <c r="X16" s="39">
        <v>89150</v>
      </c>
      <c r="Y16" s="39">
        <v>96706</v>
      </c>
      <c r="Z16" s="39">
        <v>13237</v>
      </c>
      <c r="AA16" s="39">
        <v>7626</v>
      </c>
      <c r="AB16" s="39">
        <v>67323</v>
      </c>
      <c r="AC16" s="39">
        <v>23318</v>
      </c>
      <c r="AD16" s="12">
        <v>3893</v>
      </c>
      <c r="AE16" s="39">
        <v>0</v>
      </c>
      <c r="AF16" s="39">
        <v>20541</v>
      </c>
      <c r="AG16" s="39">
        <v>6056000</v>
      </c>
      <c r="AH16" s="39">
        <v>5410000</v>
      </c>
      <c r="AI16" s="12">
        <v>0</v>
      </c>
      <c r="AJ16" s="82">
        <v>0</v>
      </c>
      <c r="AK16" s="6">
        <v>6056000</v>
      </c>
      <c r="AL16" s="12">
        <v>5410000</v>
      </c>
      <c r="AM16" s="82">
        <v>20541</v>
      </c>
      <c r="AN16" s="12">
        <v>13232</v>
      </c>
      <c r="AO16" s="39">
        <v>5460000</v>
      </c>
      <c r="AP16" s="39">
        <v>3540000</v>
      </c>
      <c r="AQ16" s="39">
        <v>1232</v>
      </c>
      <c r="AR16" s="39">
        <v>1232</v>
      </c>
      <c r="AS16" s="144">
        <v>1232</v>
      </c>
      <c r="AT16" s="39">
        <v>2300000</v>
      </c>
      <c r="AU16" s="39">
        <v>2300000</v>
      </c>
      <c r="AV16" s="39">
        <v>2300000</v>
      </c>
      <c r="AW16" s="39">
        <v>1154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144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15092</v>
      </c>
      <c r="BU16" s="39">
        <v>0</v>
      </c>
      <c r="BV16" s="39">
        <v>0</v>
      </c>
      <c r="BW16" s="39">
        <v>4</v>
      </c>
      <c r="BX16" s="39">
        <v>1891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6782</v>
      </c>
      <c r="CF16" s="39">
        <v>5</v>
      </c>
      <c r="CG16" s="39">
        <v>9236</v>
      </c>
      <c r="CH16" s="39">
        <v>0</v>
      </c>
      <c r="CI16" s="39">
        <v>0</v>
      </c>
      <c r="CJ16" s="39">
        <v>3</v>
      </c>
      <c r="CK16" s="39">
        <v>1100</v>
      </c>
      <c r="CL16" s="39">
        <v>1</v>
      </c>
      <c r="CM16" s="39">
        <v>0</v>
      </c>
      <c r="CN16" s="39">
        <v>0</v>
      </c>
      <c r="CO16" s="39">
        <v>1</v>
      </c>
      <c r="CP16" s="39">
        <v>2023</v>
      </c>
      <c r="CQ16" s="39">
        <v>1</v>
      </c>
      <c r="CR16" s="39">
        <v>20</v>
      </c>
      <c r="CS16" s="39">
        <v>14</v>
      </c>
      <c r="CT16" s="39">
        <v>1</v>
      </c>
      <c r="CU16" s="39">
        <v>2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6</v>
      </c>
      <c r="DG16" s="39">
        <v>0</v>
      </c>
      <c r="DH16" s="39">
        <v>0</v>
      </c>
      <c r="DI16" s="39">
        <v>0</v>
      </c>
      <c r="DJ16" s="39">
        <v>4</v>
      </c>
      <c r="DK16" s="144">
        <v>0</v>
      </c>
      <c r="DL16" s="39">
        <v>6</v>
      </c>
      <c r="DM16" s="39">
        <v>2</v>
      </c>
      <c r="DN16" s="39">
        <v>0</v>
      </c>
      <c r="DO16" s="39">
        <v>0</v>
      </c>
      <c r="DP16" s="39">
        <v>217</v>
      </c>
      <c r="DQ16" s="39">
        <v>17609</v>
      </c>
      <c r="DR16" s="39">
        <v>54478</v>
      </c>
      <c r="DS16" s="39">
        <v>22724</v>
      </c>
      <c r="DT16" s="39">
        <v>31161</v>
      </c>
      <c r="DU16" s="39">
        <v>352216</v>
      </c>
      <c r="DV16" s="39">
        <v>178226</v>
      </c>
      <c r="DW16" s="39">
        <v>153520</v>
      </c>
      <c r="DX16" s="39">
        <v>436777</v>
      </c>
      <c r="DY16" s="39">
        <v>545444</v>
      </c>
      <c r="DZ16" s="39">
        <v>0</v>
      </c>
      <c r="EA16" s="39">
        <v>0</v>
      </c>
      <c r="EB16" s="39">
        <v>1774546</v>
      </c>
      <c r="EC16" s="108">
        <v>229721</v>
      </c>
      <c r="ED16" s="143">
        <v>68946</v>
      </c>
      <c r="EE16" s="39">
        <v>179226</v>
      </c>
      <c r="EF16" s="39">
        <v>850683</v>
      </c>
      <c r="EG16" s="39">
        <v>1328576</v>
      </c>
      <c r="EH16" s="160">
        <v>0</v>
      </c>
      <c r="EI16" s="143">
        <v>0</v>
      </c>
      <c r="EJ16" s="39">
        <v>0</v>
      </c>
      <c r="EK16" s="39">
        <v>46215</v>
      </c>
      <c r="EL16" s="39">
        <v>46215</v>
      </c>
      <c r="EM16" s="108">
        <v>0</v>
      </c>
      <c r="EN16" s="143">
        <v>0</v>
      </c>
      <c r="EO16" s="39">
        <v>0</v>
      </c>
      <c r="EP16" s="39">
        <v>0</v>
      </c>
      <c r="EQ16" s="39">
        <v>0</v>
      </c>
      <c r="ER16" s="39">
        <v>18503</v>
      </c>
      <c r="ES16" s="39">
        <v>0</v>
      </c>
      <c r="ET16" s="39">
        <v>0</v>
      </c>
      <c r="EU16" s="247">
        <v>0.4</v>
      </c>
      <c r="EV16" s="247">
        <v>837.3</v>
      </c>
      <c r="EW16" s="39">
        <v>0</v>
      </c>
      <c r="EX16" s="39">
        <v>0</v>
      </c>
      <c r="EY16" s="39">
        <v>0</v>
      </c>
      <c r="EZ16" s="39">
        <v>0</v>
      </c>
      <c r="FA16" s="39">
        <v>0</v>
      </c>
      <c r="FB16" s="39">
        <v>0</v>
      </c>
      <c r="FC16" s="39">
        <v>0</v>
      </c>
      <c r="FD16" s="39">
        <v>0</v>
      </c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pans="1:191" ht="27" customHeight="1" thickBot="1">
      <c r="A17" s="172" t="s">
        <v>485</v>
      </c>
      <c r="B17" s="12">
        <v>892702</v>
      </c>
      <c r="C17" s="12">
        <v>6520593</v>
      </c>
      <c r="D17" s="12">
        <v>18</v>
      </c>
      <c r="E17" s="12">
        <v>632709</v>
      </c>
      <c r="F17" s="39">
        <v>16</v>
      </c>
      <c r="G17" s="39">
        <v>631600</v>
      </c>
      <c r="H17" s="39">
        <v>2</v>
      </c>
      <c r="I17" s="39">
        <v>1109</v>
      </c>
      <c r="J17" s="39">
        <v>0</v>
      </c>
      <c r="K17" s="39">
        <v>0</v>
      </c>
      <c r="L17" s="12">
        <v>4</v>
      </c>
      <c r="M17" s="82">
        <v>217566</v>
      </c>
      <c r="N17" s="12">
        <v>0</v>
      </c>
      <c r="O17" s="12">
        <v>0</v>
      </c>
      <c r="P17" s="39">
        <v>4</v>
      </c>
      <c r="Q17" s="39">
        <v>217566</v>
      </c>
      <c r="R17" s="39">
        <v>0</v>
      </c>
      <c r="S17" s="39">
        <v>0</v>
      </c>
      <c r="T17" s="12">
        <v>390</v>
      </c>
      <c r="U17" s="82">
        <v>388</v>
      </c>
      <c r="V17" s="12">
        <v>0</v>
      </c>
      <c r="W17" s="12">
        <v>2</v>
      </c>
      <c r="X17" s="39">
        <v>29736</v>
      </c>
      <c r="Y17" s="39">
        <v>26001</v>
      </c>
      <c r="Z17" s="39">
        <v>12330</v>
      </c>
      <c r="AA17" s="39">
        <v>1934</v>
      </c>
      <c r="AB17" s="39">
        <v>31807</v>
      </c>
      <c r="AC17" s="39">
        <v>9045</v>
      </c>
      <c r="AD17" s="12">
        <v>0</v>
      </c>
      <c r="AE17" s="39">
        <v>0</v>
      </c>
      <c r="AF17" s="39">
        <v>12330</v>
      </c>
      <c r="AG17" s="39">
        <v>10290000</v>
      </c>
      <c r="AH17" s="39">
        <v>5150000</v>
      </c>
      <c r="AI17" s="12">
        <v>0</v>
      </c>
      <c r="AJ17" s="82">
        <v>0</v>
      </c>
      <c r="AK17" s="6">
        <v>5150000</v>
      </c>
      <c r="AL17" s="12">
        <v>4800000</v>
      </c>
      <c r="AM17" s="82">
        <v>12330</v>
      </c>
      <c r="AN17" s="12">
        <v>10784</v>
      </c>
      <c r="AO17" s="39">
        <v>0</v>
      </c>
      <c r="AP17" s="39">
        <v>0</v>
      </c>
      <c r="AQ17" s="39">
        <v>670</v>
      </c>
      <c r="AR17" s="39">
        <v>670</v>
      </c>
      <c r="AS17" s="144">
        <v>670</v>
      </c>
      <c r="AT17" s="39">
        <v>400000</v>
      </c>
      <c r="AU17" s="39">
        <v>400000</v>
      </c>
      <c r="AV17" s="39">
        <v>400000</v>
      </c>
      <c r="AW17" s="39">
        <v>459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144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7975</v>
      </c>
      <c r="BU17" s="39">
        <v>0</v>
      </c>
      <c r="BV17" s="39">
        <v>0</v>
      </c>
      <c r="BW17" s="39">
        <v>5</v>
      </c>
      <c r="BX17" s="39">
        <v>3176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3527</v>
      </c>
      <c r="CF17" s="39">
        <v>2</v>
      </c>
      <c r="CG17" s="39">
        <v>746</v>
      </c>
      <c r="CH17" s="39">
        <v>3</v>
      </c>
      <c r="CI17" s="39">
        <v>120</v>
      </c>
      <c r="CJ17" s="39">
        <v>1</v>
      </c>
      <c r="CK17" s="39">
        <v>220</v>
      </c>
      <c r="CL17" s="39">
        <v>3</v>
      </c>
      <c r="CM17" s="39">
        <v>0</v>
      </c>
      <c r="CN17" s="39">
        <v>0</v>
      </c>
      <c r="CO17" s="39">
        <v>3</v>
      </c>
      <c r="CP17" s="39">
        <v>3371</v>
      </c>
      <c r="CQ17" s="39">
        <v>0</v>
      </c>
      <c r="CR17" s="39">
        <v>13</v>
      </c>
      <c r="CS17" s="39">
        <v>16</v>
      </c>
      <c r="CT17" s="39">
        <v>1</v>
      </c>
      <c r="CU17" s="39">
        <v>1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8</v>
      </c>
      <c r="DG17" s="39">
        <v>0</v>
      </c>
      <c r="DH17" s="39">
        <v>1</v>
      </c>
      <c r="DI17" s="39">
        <v>0</v>
      </c>
      <c r="DJ17" s="39">
        <v>3</v>
      </c>
      <c r="DK17" s="144">
        <v>0</v>
      </c>
      <c r="DL17" s="39">
        <v>2</v>
      </c>
      <c r="DM17" s="39">
        <v>0</v>
      </c>
      <c r="DN17" s="39">
        <v>0</v>
      </c>
      <c r="DO17" s="39">
        <v>0</v>
      </c>
      <c r="DP17" s="39">
        <v>93</v>
      </c>
      <c r="DQ17" s="39">
        <v>10163</v>
      </c>
      <c r="DR17" s="39">
        <v>13916</v>
      </c>
      <c r="DS17" s="39">
        <v>8849</v>
      </c>
      <c r="DT17" s="39">
        <v>9259</v>
      </c>
      <c r="DU17" s="39">
        <v>142646</v>
      </c>
      <c r="DV17" s="39">
        <v>128151</v>
      </c>
      <c r="DW17" s="39">
        <v>77654</v>
      </c>
      <c r="DX17" s="39">
        <v>840494</v>
      </c>
      <c r="DY17" s="39">
        <v>752748</v>
      </c>
      <c r="DZ17" s="39">
        <v>194825</v>
      </c>
      <c r="EA17" s="39">
        <v>0</v>
      </c>
      <c r="EB17" s="39">
        <v>2168542</v>
      </c>
      <c r="EC17" s="108">
        <v>44055</v>
      </c>
      <c r="ED17" s="143">
        <v>0</v>
      </c>
      <c r="EE17" s="39">
        <v>232380</v>
      </c>
      <c r="EF17" s="39">
        <v>488337</v>
      </c>
      <c r="EG17" s="39">
        <v>764772</v>
      </c>
      <c r="EH17" s="160">
        <v>0</v>
      </c>
      <c r="EI17" s="143">
        <v>0</v>
      </c>
      <c r="EJ17" s="39">
        <v>0</v>
      </c>
      <c r="EK17" s="39">
        <v>0</v>
      </c>
      <c r="EL17" s="39">
        <v>0</v>
      </c>
      <c r="EM17" s="108">
        <v>0</v>
      </c>
      <c r="EN17" s="143">
        <v>0</v>
      </c>
      <c r="EO17" s="39">
        <v>0</v>
      </c>
      <c r="EP17" s="39">
        <v>0</v>
      </c>
      <c r="EQ17" s="39">
        <v>0</v>
      </c>
      <c r="ER17" s="39">
        <v>7064</v>
      </c>
      <c r="ES17" s="39">
        <v>0</v>
      </c>
      <c r="ET17" s="39">
        <v>0</v>
      </c>
      <c r="EU17" s="247">
        <v>0</v>
      </c>
      <c r="EV17" s="247">
        <v>0</v>
      </c>
      <c r="EW17" s="39">
        <v>0</v>
      </c>
      <c r="EX17" s="39">
        <v>0</v>
      </c>
      <c r="EY17" s="39">
        <v>0</v>
      </c>
      <c r="EZ17" s="39">
        <v>0</v>
      </c>
      <c r="FA17" s="39">
        <v>0</v>
      </c>
      <c r="FB17" s="39">
        <v>0</v>
      </c>
      <c r="FC17" s="39">
        <v>0</v>
      </c>
      <c r="FD17" s="39">
        <v>0</v>
      </c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91" ht="27" customHeight="1" thickBot="1" thickTop="1">
      <c r="A18" s="174" t="s">
        <v>78</v>
      </c>
      <c r="B18" s="14">
        <f>SUM(B5:B17)</f>
        <v>21849646</v>
      </c>
      <c r="C18" s="14">
        <f aca="true" t="shared" si="0" ref="C18:BN18">SUM(C5:C17)</f>
        <v>165785296</v>
      </c>
      <c r="D18" s="14">
        <f t="shared" si="0"/>
        <v>1150</v>
      </c>
      <c r="E18" s="14">
        <f t="shared" si="0"/>
        <v>16876567</v>
      </c>
      <c r="F18" s="14">
        <f t="shared" si="0"/>
        <v>1012</v>
      </c>
      <c r="G18" s="14">
        <f t="shared" si="0"/>
        <v>16072398</v>
      </c>
      <c r="H18" s="14">
        <f t="shared" si="0"/>
        <v>138</v>
      </c>
      <c r="I18" s="14">
        <f t="shared" si="0"/>
        <v>804169</v>
      </c>
      <c r="J18" s="14">
        <f t="shared" si="0"/>
        <v>10</v>
      </c>
      <c r="K18" s="14">
        <f t="shared" si="0"/>
        <v>2661800</v>
      </c>
      <c r="L18" s="14">
        <f t="shared" si="0"/>
        <v>38</v>
      </c>
      <c r="M18" s="14">
        <f t="shared" si="0"/>
        <v>1569347</v>
      </c>
      <c r="N18" s="14">
        <f t="shared" si="0"/>
        <v>1</v>
      </c>
      <c r="O18" s="14">
        <f t="shared" si="0"/>
        <v>68300</v>
      </c>
      <c r="P18" s="14">
        <f t="shared" si="0"/>
        <v>37</v>
      </c>
      <c r="Q18" s="14">
        <f t="shared" si="0"/>
        <v>1501047</v>
      </c>
      <c r="R18" s="14">
        <f t="shared" si="0"/>
        <v>2</v>
      </c>
      <c r="S18" s="14">
        <f t="shared" si="0"/>
        <v>418700</v>
      </c>
      <c r="T18" s="14">
        <f t="shared" si="0"/>
        <v>25560</v>
      </c>
      <c r="U18" s="14">
        <f t="shared" si="0"/>
        <v>23585</v>
      </c>
      <c r="V18" s="14">
        <f t="shared" si="0"/>
        <v>1568</v>
      </c>
      <c r="W18" s="14">
        <f t="shared" si="0"/>
        <v>407</v>
      </c>
      <c r="X18" s="14">
        <f t="shared" si="0"/>
        <v>2608687</v>
      </c>
      <c r="Y18" s="14">
        <f t="shared" si="0"/>
        <v>1907099</v>
      </c>
      <c r="Z18" s="14">
        <f t="shared" si="0"/>
        <v>147360</v>
      </c>
      <c r="AA18" s="14">
        <f t="shared" si="0"/>
        <v>162076</v>
      </c>
      <c r="AB18" s="14">
        <f t="shared" si="0"/>
        <v>1611647</v>
      </c>
      <c r="AC18" s="14">
        <f t="shared" si="0"/>
        <v>565791</v>
      </c>
      <c r="AD18" s="14">
        <f t="shared" si="0"/>
        <v>42111</v>
      </c>
      <c r="AE18" s="14">
        <f t="shared" si="0"/>
        <v>87</v>
      </c>
      <c r="AF18" s="14">
        <f t="shared" si="0"/>
        <v>865918</v>
      </c>
      <c r="AG18" s="14">
        <f t="shared" si="0"/>
        <v>278718000</v>
      </c>
      <c r="AH18" s="14">
        <f t="shared" si="0"/>
        <v>202027100</v>
      </c>
      <c r="AI18" s="14">
        <f t="shared" si="0"/>
        <v>25</v>
      </c>
      <c r="AJ18" s="14">
        <f t="shared" si="0"/>
        <v>24</v>
      </c>
      <c r="AK18" s="14">
        <f t="shared" si="0"/>
        <v>273578000</v>
      </c>
      <c r="AL18" s="14">
        <f t="shared" si="0"/>
        <v>199147100</v>
      </c>
      <c r="AM18" s="14">
        <f t="shared" si="0"/>
        <v>837658</v>
      </c>
      <c r="AN18" s="14">
        <f t="shared" si="0"/>
        <v>728683</v>
      </c>
      <c r="AO18" s="14">
        <f t="shared" si="0"/>
        <v>45417200</v>
      </c>
      <c r="AP18" s="14">
        <f t="shared" si="0"/>
        <v>30287100</v>
      </c>
      <c r="AQ18" s="14">
        <f t="shared" si="0"/>
        <v>62835</v>
      </c>
      <c r="AR18" s="14">
        <f t="shared" si="0"/>
        <v>62835</v>
      </c>
      <c r="AS18" s="14">
        <f t="shared" si="0"/>
        <v>62835</v>
      </c>
      <c r="AT18" s="14">
        <f t="shared" si="0"/>
        <v>73619470</v>
      </c>
      <c r="AU18" s="14">
        <f t="shared" si="0"/>
        <v>73619470</v>
      </c>
      <c r="AV18" s="14">
        <f t="shared" si="0"/>
        <v>73619470</v>
      </c>
      <c r="AW18" s="14">
        <f t="shared" si="0"/>
        <v>50305</v>
      </c>
      <c r="AX18" s="14">
        <f t="shared" si="0"/>
        <v>0</v>
      </c>
      <c r="AY18" s="14">
        <f t="shared" si="0"/>
        <v>0</v>
      </c>
      <c r="AZ18" s="14">
        <f t="shared" si="0"/>
        <v>0</v>
      </c>
      <c r="BA18" s="14">
        <f t="shared" si="0"/>
        <v>0</v>
      </c>
      <c r="BB18" s="14">
        <f t="shared" si="0"/>
        <v>0</v>
      </c>
      <c r="BC18" s="14">
        <f t="shared" si="0"/>
        <v>0</v>
      </c>
      <c r="BD18" s="14">
        <f t="shared" si="0"/>
        <v>0</v>
      </c>
      <c r="BE18" s="14">
        <f t="shared" si="0"/>
        <v>0</v>
      </c>
      <c r="BF18" s="14">
        <f t="shared" si="0"/>
        <v>0</v>
      </c>
      <c r="BG18" s="14">
        <f t="shared" si="0"/>
        <v>0</v>
      </c>
      <c r="BH18" s="14">
        <f t="shared" si="0"/>
        <v>0</v>
      </c>
      <c r="BI18" s="14">
        <f t="shared" si="0"/>
        <v>0</v>
      </c>
      <c r="BJ18" s="14">
        <f t="shared" si="0"/>
        <v>0</v>
      </c>
      <c r="BK18" s="14">
        <f t="shared" si="0"/>
        <v>0</v>
      </c>
      <c r="BL18" s="14">
        <f t="shared" si="0"/>
        <v>32</v>
      </c>
      <c r="BM18" s="14">
        <f t="shared" si="0"/>
        <v>32</v>
      </c>
      <c r="BN18" s="14">
        <f t="shared" si="0"/>
        <v>32</v>
      </c>
      <c r="BO18" s="14">
        <f aca="true" t="shared" si="1" ref="BO18:DZ18">SUM(BO5:BO17)</f>
        <v>10000</v>
      </c>
      <c r="BP18" s="14">
        <f t="shared" si="1"/>
        <v>10000</v>
      </c>
      <c r="BQ18" s="14">
        <f t="shared" si="1"/>
        <v>10000</v>
      </c>
      <c r="BR18" s="14">
        <f t="shared" si="1"/>
        <v>32</v>
      </c>
      <c r="BS18" s="14">
        <f t="shared" si="1"/>
        <v>159</v>
      </c>
      <c r="BT18" s="14">
        <f t="shared" si="1"/>
        <v>294482</v>
      </c>
      <c r="BU18" s="14">
        <f t="shared" si="1"/>
        <v>3168</v>
      </c>
      <c r="BV18" s="14">
        <f t="shared" si="1"/>
        <v>0</v>
      </c>
      <c r="BW18" s="14">
        <f t="shared" si="1"/>
        <v>139</v>
      </c>
      <c r="BX18" s="14">
        <f t="shared" si="1"/>
        <v>81261</v>
      </c>
      <c r="BY18" s="14">
        <f t="shared" si="1"/>
        <v>4</v>
      </c>
      <c r="BZ18" s="14">
        <f t="shared" si="1"/>
        <v>3686</v>
      </c>
      <c r="CA18" s="14">
        <f t="shared" si="1"/>
        <v>2</v>
      </c>
      <c r="CB18" s="14">
        <f t="shared" si="1"/>
        <v>934</v>
      </c>
      <c r="CC18" s="14">
        <f t="shared" si="1"/>
        <v>0</v>
      </c>
      <c r="CD18" s="14">
        <f t="shared" si="1"/>
        <v>0</v>
      </c>
      <c r="CE18" s="14">
        <f t="shared" si="1"/>
        <v>163767</v>
      </c>
      <c r="CF18" s="14">
        <f t="shared" si="1"/>
        <v>103</v>
      </c>
      <c r="CG18" s="14">
        <f t="shared" si="1"/>
        <v>94432</v>
      </c>
      <c r="CH18" s="14">
        <f t="shared" si="1"/>
        <v>277</v>
      </c>
      <c r="CI18" s="14">
        <f t="shared" si="1"/>
        <v>14338</v>
      </c>
      <c r="CJ18" s="14">
        <f t="shared" si="1"/>
        <v>38</v>
      </c>
      <c r="CK18" s="14">
        <f t="shared" si="1"/>
        <v>11670</v>
      </c>
      <c r="CL18" s="14">
        <f t="shared" si="1"/>
        <v>66</v>
      </c>
      <c r="CM18" s="14">
        <f t="shared" si="1"/>
        <v>0</v>
      </c>
      <c r="CN18" s="14">
        <f t="shared" si="1"/>
        <v>0</v>
      </c>
      <c r="CO18" s="14">
        <f t="shared" si="1"/>
        <v>32</v>
      </c>
      <c r="CP18" s="14">
        <f t="shared" si="1"/>
        <v>148336</v>
      </c>
      <c r="CQ18" s="14">
        <f t="shared" si="1"/>
        <v>147</v>
      </c>
      <c r="CR18" s="14">
        <f t="shared" si="1"/>
        <v>284</v>
      </c>
      <c r="CS18" s="14">
        <f t="shared" si="1"/>
        <v>299</v>
      </c>
      <c r="CT18" s="14">
        <f t="shared" si="1"/>
        <v>44</v>
      </c>
      <c r="CU18" s="14">
        <f t="shared" si="1"/>
        <v>146</v>
      </c>
      <c r="CV18" s="14">
        <f t="shared" si="1"/>
        <v>0</v>
      </c>
      <c r="CW18" s="14">
        <f t="shared" si="1"/>
        <v>0</v>
      </c>
      <c r="CX18" s="14">
        <f t="shared" si="1"/>
        <v>0</v>
      </c>
      <c r="CY18" s="14">
        <f t="shared" si="1"/>
        <v>0</v>
      </c>
      <c r="CZ18" s="14">
        <f t="shared" si="1"/>
        <v>2</v>
      </c>
      <c r="DA18" s="14">
        <f t="shared" si="1"/>
        <v>6</v>
      </c>
      <c r="DB18" s="14">
        <f t="shared" si="1"/>
        <v>2</v>
      </c>
      <c r="DC18" s="14">
        <f t="shared" si="1"/>
        <v>23</v>
      </c>
      <c r="DD18" s="14">
        <f t="shared" si="1"/>
        <v>0</v>
      </c>
      <c r="DE18" s="14">
        <f t="shared" si="1"/>
        <v>0</v>
      </c>
      <c r="DF18" s="14">
        <f t="shared" si="1"/>
        <v>125</v>
      </c>
      <c r="DG18" s="14">
        <f t="shared" si="1"/>
        <v>102</v>
      </c>
      <c r="DH18" s="14">
        <f t="shared" si="1"/>
        <v>12</v>
      </c>
      <c r="DI18" s="14">
        <f t="shared" si="1"/>
        <v>8</v>
      </c>
      <c r="DJ18" s="14">
        <f t="shared" si="1"/>
        <v>50</v>
      </c>
      <c r="DK18" s="14">
        <f t="shared" si="1"/>
        <v>10</v>
      </c>
      <c r="DL18" s="14">
        <f t="shared" si="1"/>
        <v>72</v>
      </c>
      <c r="DM18" s="14">
        <f t="shared" si="1"/>
        <v>12</v>
      </c>
      <c r="DN18" s="14">
        <f t="shared" si="1"/>
        <v>6</v>
      </c>
      <c r="DO18" s="14">
        <f t="shared" si="1"/>
        <v>9</v>
      </c>
      <c r="DP18" s="14">
        <f t="shared" si="1"/>
        <v>2333</v>
      </c>
      <c r="DQ18" s="14">
        <f t="shared" si="1"/>
        <v>219171</v>
      </c>
      <c r="DR18" s="14">
        <f t="shared" si="1"/>
        <v>393664</v>
      </c>
      <c r="DS18" s="14">
        <f t="shared" si="1"/>
        <v>250568</v>
      </c>
      <c r="DT18" s="14">
        <f t="shared" si="1"/>
        <v>4167579</v>
      </c>
      <c r="DU18" s="14">
        <f t="shared" si="1"/>
        <v>6691382</v>
      </c>
      <c r="DV18" s="14">
        <f t="shared" si="1"/>
        <v>4473635</v>
      </c>
      <c r="DW18" s="14">
        <f t="shared" si="1"/>
        <v>3117791</v>
      </c>
      <c r="DX18" s="14">
        <f t="shared" si="1"/>
        <v>13031606</v>
      </c>
      <c r="DY18" s="14">
        <f t="shared" si="1"/>
        <v>32928950</v>
      </c>
      <c r="DZ18" s="14">
        <f t="shared" si="1"/>
        <v>3293359</v>
      </c>
      <c r="EA18" s="14">
        <f aca="true" t="shared" si="2" ref="EA18:FD18">SUM(EA5:EA17)</f>
        <v>1388650</v>
      </c>
      <c r="EB18" s="14">
        <f t="shared" si="2"/>
        <v>69737184</v>
      </c>
      <c r="EC18" s="14">
        <f t="shared" si="2"/>
        <v>4977547</v>
      </c>
      <c r="ED18" s="14">
        <f t="shared" si="2"/>
        <v>98987</v>
      </c>
      <c r="EE18" s="14">
        <f t="shared" si="2"/>
        <v>39774194</v>
      </c>
      <c r="EF18" s="14">
        <f t="shared" si="2"/>
        <v>10866282</v>
      </c>
      <c r="EG18" s="14">
        <f t="shared" si="2"/>
        <v>55717010</v>
      </c>
      <c r="EH18" s="14">
        <f t="shared" si="2"/>
        <v>267145</v>
      </c>
      <c r="EI18" s="14">
        <f t="shared" si="2"/>
        <v>196069</v>
      </c>
      <c r="EJ18" s="14">
        <f t="shared" si="2"/>
        <v>1668690</v>
      </c>
      <c r="EK18" s="14">
        <f t="shared" si="2"/>
        <v>1525170</v>
      </c>
      <c r="EL18" s="14">
        <f t="shared" si="2"/>
        <v>3657074</v>
      </c>
      <c r="EM18" s="14">
        <f t="shared" si="2"/>
        <v>0</v>
      </c>
      <c r="EN18" s="14">
        <f t="shared" si="2"/>
        <v>0</v>
      </c>
      <c r="EO18" s="14">
        <f t="shared" si="2"/>
        <v>6184504</v>
      </c>
      <c r="EP18" s="14">
        <f t="shared" si="2"/>
        <v>0</v>
      </c>
      <c r="EQ18" s="14">
        <f t="shared" si="2"/>
        <v>6184504</v>
      </c>
      <c r="ER18" s="14">
        <f t="shared" si="2"/>
        <v>378818</v>
      </c>
      <c r="ES18" s="14">
        <f t="shared" si="2"/>
        <v>3</v>
      </c>
      <c r="ET18" s="14">
        <f t="shared" si="2"/>
        <v>10345</v>
      </c>
      <c r="EU18" s="250">
        <f t="shared" si="2"/>
        <v>1.7000000000000002</v>
      </c>
      <c r="EV18" s="250">
        <f t="shared" si="2"/>
        <v>3826.6000000000004</v>
      </c>
      <c r="EW18" s="14">
        <f t="shared" si="2"/>
        <v>0</v>
      </c>
      <c r="EX18" s="14">
        <f t="shared" si="2"/>
        <v>0</v>
      </c>
      <c r="EY18" s="14">
        <f t="shared" si="2"/>
        <v>0</v>
      </c>
      <c r="EZ18" s="14">
        <f t="shared" si="2"/>
        <v>0</v>
      </c>
      <c r="FA18" s="14">
        <f t="shared" si="2"/>
        <v>0</v>
      </c>
      <c r="FB18" s="14">
        <f t="shared" si="2"/>
        <v>0</v>
      </c>
      <c r="FC18" s="14">
        <f t="shared" si="2"/>
        <v>0</v>
      </c>
      <c r="FD18" s="14">
        <f t="shared" si="2"/>
        <v>0</v>
      </c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pans="1:191" ht="27" customHeight="1" thickTop="1">
      <c r="A19" s="172" t="s">
        <v>9</v>
      </c>
      <c r="B19" s="12">
        <v>300356</v>
      </c>
      <c r="C19" s="12">
        <v>1759964</v>
      </c>
      <c r="D19" s="12">
        <v>11</v>
      </c>
      <c r="E19" s="12">
        <v>20737</v>
      </c>
      <c r="F19" s="39">
        <v>9</v>
      </c>
      <c r="G19" s="39">
        <v>19561</v>
      </c>
      <c r="H19" s="39">
        <v>2</v>
      </c>
      <c r="I19" s="39">
        <v>1176</v>
      </c>
      <c r="J19" s="39">
        <v>0</v>
      </c>
      <c r="K19" s="39">
        <v>0</v>
      </c>
      <c r="L19" s="12">
        <v>1</v>
      </c>
      <c r="M19" s="82">
        <v>170000</v>
      </c>
      <c r="N19" s="12">
        <v>0</v>
      </c>
      <c r="O19" s="12">
        <v>0</v>
      </c>
      <c r="P19" s="39">
        <v>1</v>
      </c>
      <c r="Q19" s="39">
        <v>170000</v>
      </c>
      <c r="R19" s="39">
        <v>0</v>
      </c>
      <c r="S19" s="39">
        <v>0</v>
      </c>
      <c r="T19" s="12">
        <v>111</v>
      </c>
      <c r="U19" s="82">
        <v>109</v>
      </c>
      <c r="V19" s="12">
        <v>0</v>
      </c>
      <c r="W19" s="12">
        <v>2</v>
      </c>
      <c r="X19" s="39">
        <v>2242</v>
      </c>
      <c r="Y19" s="39">
        <v>36537</v>
      </c>
      <c r="Z19" s="39">
        <v>2020</v>
      </c>
      <c r="AA19" s="39">
        <v>1016</v>
      </c>
      <c r="AB19" s="39">
        <v>13134</v>
      </c>
      <c r="AC19" s="39">
        <v>4965</v>
      </c>
      <c r="AD19" s="12">
        <v>0</v>
      </c>
      <c r="AE19" s="39">
        <v>0</v>
      </c>
      <c r="AF19" s="39">
        <v>4868</v>
      </c>
      <c r="AG19" s="39">
        <v>3330000</v>
      </c>
      <c r="AH19" s="39">
        <v>1340000</v>
      </c>
      <c r="AI19" s="12">
        <v>0</v>
      </c>
      <c r="AJ19" s="82">
        <v>0</v>
      </c>
      <c r="AK19" s="6">
        <v>3330000</v>
      </c>
      <c r="AL19" s="12">
        <v>1340000</v>
      </c>
      <c r="AM19" s="82">
        <v>4868</v>
      </c>
      <c r="AN19" s="12">
        <v>4124</v>
      </c>
      <c r="AO19" s="39">
        <v>0</v>
      </c>
      <c r="AP19" s="39">
        <v>0</v>
      </c>
      <c r="AQ19" s="39">
        <v>0</v>
      </c>
      <c r="AR19" s="39">
        <v>0</v>
      </c>
      <c r="AS19" s="144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144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3198</v>
      </c>
      <c r="BU19" s="39">
        <v>0</v>
      </c>
      <c r="BV19" s="39">
        <v>0</v>
      </c>
      <c r="BW19" s="39">
        <v>1</v>
      </c>
      <c r="BX19" s="39">
        <v>810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1468</v>
      </c>
      <c r="CF19" s="39">
        <v>0</v>
      </c>
      <c r="CG19" s="39">
        <v>0</v>
      </c>
      <c r="CH19" s="39">
        <v>0</v>
      </c>
      <c r="CI19" s="39">
        <v>0</v>
      </c>
      <c r="CJ19" s="39">
        <v>1</v>
      </c>
      <c r="CK19" s="39">
        <v>361</v>
      </c>
      <c r="CL19" s="39">
        <v>3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5</v>
      </c>
      <c r="CS19" s="39">
        <v>8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2</v>
      </c>
      <c r="DG19" s="39">
        <v>1</v>
      </c>
      <c r="DH19" s="39">
        <v>0</v>
      </c>
      <c r="DI19" s="39">
        <v>0</v>
      </c>
      <c r="DJ19" s="39">
        <v>0</v>
      </c>
      <c r="DK19" s="144">
        <v>0</v>
      </c>
      <c r="DL19" s="39">
        <v>1</v>
      </c>
      <c r="DM19" s="39">
        <v>0</v>
      </c>
      <c r="DN19" s="39">
        <v>0</v>
      </c>
      <c r="DO19" s="39">
        <v>0</v>
      </c>
      <c r="DP19" s="39">
        <v>20</v>
      </c>
      <c r="DQ19" s="39">
        <v>1574</v>
      </c>
      <c r="DR19" s="39">
        <v>6038</v>
      </c>
      <c r="DS19" s="39">
        <v>9202</v>
      </c>
      <c r="DT19" s="39">
        <v>0</v>
      </c>
      <c r="DU19" s="39">
        <v>56406</v>
      </c>
      <c r="DV19" s="39">
        <v>49955</v>
      </c>
      <c r="DW19" s="39">
        <v>20821</v>
      </c>
      <c r="DX19" s="39">
        <v>40114</v>
      </c>
      <c r="DY19" s="39">
        <v>447896</v>
      </c>
      <c r="DZ19" s="39">
        <v>0</v>
      </c>
      <c r="EA19" s="39">
        <v>0</v>
      </c>
      <c r="EB19" s="39">
        <v>630432</v>
      </c>
      <c r="EC19" s="108">
        <v>1968</v>
      </c>
      <c r="ED19" s="143">
        <v>0</v>
      </c>
      <c r="EE19" s="39">
        <v>3856955</v>
      </c>
      <c r="EF19" s="39">
        <v>58046</v>
      </c>
      <c r="EG19" s="39">
        <v>3916969</v>
      </c>
      <c r="EH19" s="160">
        <v>0</v>
      </c>
      <c r="EI19" s="143">
        <v>0</v>
      </c>
      <c r="EJ19" s="39">
        <v>0</v>
      </c>
      <c r="EK19" s="39">
        <v>0</v>
      </c>
      <c r="EL19" s="39">
        <v>0</v>
      </c>
      <c r="EM19" s="108">
        <v>0</v>
      </c>
      <c r="EN19" s="143">
        <v>0</v>
      </c>
      <c r="EO19" s="39">
        <v>0</v>
      </c>
      <c r="EP19" s="39">
        <v>0</v>
      </c>
      <c r="EQ19" s="39">
        <v>0</v>
      </c>
      <c r="ER19" s="39">
        <v>3949</v>
      </c>
      <c r="ES19" s="39">
        <v>0</v>
      </c>
      <c r="ET19" s="39">
        <v>0</v>
      </c>
      <c r="EU19" s="247">
        <v>0.1</v>
      </c>
      <c r="EV19" s="247">
        <v>225.1</v>
      </c>
      <c r="EW19" s="39">
        <v>0</v>
      </c>
      <c r="EX19" s="39">
        <v>0</v>
      </c>
      <c r="EY19" s="39">
        <v>0</v>
      </c>
      <c r="EZ19" s="39">
        <v>0</v>
      </c>
      <c r="FA19" s="39">
        <v>0</v>
      </c>
      <c r="FB19" s="39">
        <v>0</v>
      </c>
      <c r="FC19" s="39">
        <v>0</v>
      </c>
      <c r="FD19" s="39">
        <v>0</v>
      </c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91" ht="27" customHeight="1">
      <c r="A20" s="172" t="s">
        <v>10</v>
      </c>
      <c r="B20" s="12">
        <v>235130</v>
      </c>
      <c r="C20" s="12">
        <v>1616627</v>
      </c>
      <c r="D20" s="12">
        <v>0</v>
      </c>
      <c r="E20" s="12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2">
        <v>0</v>
      </c>
      <c r="M20" s="82">
        <v>0</v>
      </c>
      <c r="N20" s="12">
        <v>0</v>
      </c>
      <c r="O20" s="12">
        <v>0</v>
      </c>
      <c r="P20" s="39">
        <v>0</v>
      </c>
      <c r="Q20" s="39">
        <v>0</v>
      </c>
      <c r="R20" s="39">
        <v>0</v>
      </c>
      <c r="S20" s="39">
        <v>0</v>
      </c>
      <c r="T20" s="12">
        <v>279</v>
      </c>
      <c r="U20" s="82">
        <v>210</v>
      </c>
      <c r="V20" s="12">
        <v>0</v>
      </c>
      <c r="W20" s="12">
        <v>69</v>
      </c>
      <c r="X20" s="39">
        <v>1939</v>
      </c>
      <c r="Y20" s="39">
        <v>35437</v>
      </c>
      <c r="Z20" s="39">
        <v>766</v>
      </c>
      <c r="AA20" s="39">
        <v>629</v>
      </c>
      <c r="AB20" s="39">
        <v>10349</v>
      </c>
      <c r="AC20" s="39">
        <v>3676</v>
      </c>
      <c r="AD20" s="12">
        <v>0</v>
      </c>
      <c r="AE20" s="39">
        <v>0</v>
      </c>
      <c r="AF20" s="39">
        <v>4710</v>
      </c>
      <c r="AG20" s="39">
        <v>1551000</v>
      </c>
      <c r="AH20" s="39">
        <v>1350000</v>
      </c>
      <c r="AI20" s="12">
        <v>0</v>
      </c>
      <c r="AJ20" s="82">
        <v>0</v>
      </c>
      <c r="AK20" s="6">
        <v>1551000</v>
      </c>
      <c r="AL20" s="12">
        <v>1350000</v>
      </c>
      <c r="AM20" s="82">
        <v>4710</v>
      </c>
      <c r="AN20" s="12">
        <v>4184</v>
      </c>
      <c r="AO20" s="39">
        <v>0</v>
      </c>
      <c r="AP20" s="39">
        <v>0</v>
      </c>
      <c r="AQ20" s="39">
        <v>0</v>
      </c>
      <c r="AR20" s="39">
        <v>0</v>
      </c>
      <c r="AS20" s="144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144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5157</v>
      </c>
      <c r="BU20" s="39">
        <v>0</v>
      </c>
      <c r="BV20" s="39">
        <v>0</v>
      </c>
      <c r="BW20" s="39">
        <v>1</v>
      </c>
      <c r="BX20" s="39">
        <v>858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2037</v>
      </c>
      <c r="CF20" s="39">
        <v>0</v>
      </c>
      <c r="CG20" s="39">
        <v>0</v>
      </c>
      <c r="CH20" s="39">
        <v>2</v>
      </c>
      <c r="CI20" s="39">
        <v>140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1</v>
      </c>
      <c r="CP20" s="39">
        <v>5324</v>
      </c>
      <c r="CQ20" s="39">
        <v>3</v>
      </c>
      <c r="CR20" s="39">
        <v>1</v>
      </c>
      <c r="CS20" s="39">
        <v>1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5</v>
      </c>
      <c r="DG20" s="39">
        <v>2</v>
      </c>
      <c r="DH20" s="39">
        <v>1</v>
      </c>
      <c r="DI20" s="39">
        <v>0</v>
      </c>
      <c r="DJ20" s="39">
        <v>1</v>
      </c>
      <c r="DK20" s="144">
        <v>0</v>
      </c>
      <c r="DL20" s="39">
        <v>2</v>
      </c>
      <c r="DM20" s="39">
        <v>0</v>
      </c>
      <c r="DN20" s="39">
        <v>0</v>
      </c>
      <c r="DO20" s="39">
        <v>0</v>
      </c>
      <c r="DP20" s="39">
        <v>24</v>
      </c>
      <c r="DQ20" s="39">
        <v>2123</v>
      </c>
      <c r="DR20" s="39">
        <v>7871</v>
      </c>
      <c r="DS20" s="39">
        <v>5644</v>
      </c>
      <c r="DT20" s="39">
        <v>826</v>
      </c>
      <c r="DU20" s="39">
        <v>60159</v>
      </c>
      <c r="DV20" s="39">
        <v>29652</v>
      </c>
      <c r="DW20" s="39">
        <v>44790</v>
      </c>
      <c r="DX20" s="39">
        <v>0</v>
      </c>
      <c r="DY20" s="39">
        <v>222893</v>
      </c>
      <c r="DZ20" s="39">
        <v>0</v>
      </c>
      <c r="EA20" s="39">
        <v>0</v>
      </c>
      <c r="EB20" s="39">
        <v>371835</v>
      </c>
      <c r="EC20" s="108">
        <v>1164</v>
      </c>
      <c r="ED20" s="143">
        <v>0</v>
      </c>
      <c r="EE20" s="39">
        <v>85383</v>
      </c>
      <c r="EF20" s="39">
        <v>7048</v>
      </c>
      <c r="EG20" s="39">
        <v>93595</v>
      </c>
      <c r="EH20" s="160">
        <v>0</v>
      </c>
      <c r="EI20" s="143">
        <v>0</v>
      </c>
      <c r="EJ20" s="39">
        <v>0</v>
      </c>
      <c r="EK20" s="39">
        <v>0</v>
      </c>
      <c r="EL20" s="39">
        <v>0</v>
      </c>
      <c r="EM20" s="108">
        <v>0</v>
      </c>
      <c r="EN20" s="143">
        <v>0</v>
      </c>
      <c r="EO20" s="39">
        <v>0</v>
      </c>
      <c r="EP20" s="39">
        <v>0</v>
      </c>
      <c r="EQ20" s="39">
        <v>0</v>
      </c>
      <c r="ER20" s="39">
        <v>3088</v>
      </c>
      <c r="ES20" s="39">
        <v>0</v>
      </c>
      <c r="ET20" s="39">
        <v>0</v>
      </c>
      <c r="EU20" s="247">
        <v>0.1</v>
      </c>
      <c r="EV20" s="247">
        <v>198.1</v>
      </c>
      <c r="EW20" s="39">
        <v>0</v>
      </c>
      <c r="EX20" s="39">
        <v>0</v>
      </c>
      <c r="EY20" s="39">
        <v>0</v>
      </c>
      <c r="EZ20" s="39">
        <v>0</v>
      </c>
      <c r="FA20" s="39">
        <v>0</v>
      </c>
      <c r="FB20" s="39">
        <v>0</v>
      </c>
      <c r="FC20" s="39">
        <v>0</v>
      </c>
      <c r="FD20" s="39">
        <v>0</v>
      </c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</row>
    <row r="21" spans="1:191" ht="27" customHeight="1">
      <c r="A21" s="172" t="s">
        <v>11</v>
      </c>
      <c r="B21" s="12">
        <v>296029</v>
      </c>
      <c r="C21" s="12">
        <v>2637087</v>
      </c>
      <c r="D21" s="12">
        <v>3</v>
      </c>
      <c r="E21" s="12">
        <v>60947</v>
      </c>
      <c r="F21" s="39">
        <v>3</v>
      </c>
      <c r="G21" s="39">
        <v>60947</v>
      </c>
      <c r="H21" s="39">
        <v>0</v>
      </c>
      <c r="I21" s="39">
        <v>0</v>
      </c>
      <c r="J21" s="39">
        <v>0</v>
      </c>
      <c r="K21" s="39">
        <v>0</v>
      </c>
      <c r="L21" s="12">
        <v>2</v>
      </c>
      <c r="M21" s="82">
        <v>294867</v>
      </c>
      <c r="N21" s="12">
        <v>0</v>
      </c>
      <c r="O21" s="12">
        <v>0</v>
      </c>
      <c r="P21" s="39">
        <v>2</v>
      </c>
      <c r="Q21" s="39">
        <v>294867</v>
      </c>
      <c r="R21" s="39">
        <v>0</v>
      </c>
      <c r="S21" s="39">
        <v>0</v>
      </c>
      <c r="T21" s="12">
        <v>239</v>
      </c>
      <c r="U21" s="82">
        <v>224</v>
      </c>
      <c r="V21" s="12">
        <v>0</v>
      </c>
      <c r="W21" s="12">
        <v>15</v>
      </c>
      <c r="X21" s="39">
        <v>34485</v>
      </c>
      <c r="Y21" s="39">
        <v>48956</v>
      </c>
      <c r="Z21" s="39">
        <v>4493</v>
      </c>
      <c r="AA21" s="39">
        <v>2420</v>
      </c>
      <c r="AB21" s="39">
        <v>15935</v>
      </c>
      <c r="AC21" s="39">
        <v>5279</v>
      </c>
      <c r="AD21" s="12">
        <v>476</v>
      </c>
      <c r="AE21" s="39">
        <v>0</v>
      </c>
      <c r="AF21" s="39">
        <v>0</v>
      </c>
      <c r="AG21" s="39">
        <v>0</v>
      </c>
      <c r="AH21" s="39">
        <v>0</v>
      </c>
      <c r="AI21" s="12">
        <v>0</v>
      </c>
      <c r="AJ21" s="82">
        <v>0</v>
      </c>
      <c r="AK21" s="6">
        <v>0</v>
      </c>
      <c r="AL21" s="12">
        <v>0</v>
      </c>
      <c r="AM21" s="82">
        <v>0</v>
      </c>
      <c r="AN21" s="12">
        <v>0</v>
      </c>
      <c r="AO21" s="39">
        <v>480000</v>
      </c>
      <c r="AP21" s="39">
        <v>370000</v>
      </c>
      <c r="AQ21" s="39">
        <v>149</v>
      </c>
      <c r="AR21" s="39">
        <v>0</v>
      </c>
      <c r="AS21" s="144">
        <v>0</v>
      </c>
      <c r="AT21" s="39">
        <v>225600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144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3517</v>
      </c>
      <c r="BU21" s="39">
        <v>0</v>
      </c>
      <c r="BV21" s="39">
        <v>0</v>
      </c>
      <c r="BW21" s="39">
        <v>1</v>
      </c>
      <c r="BX21" s="39">
        <v>961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2279</v>
      </c>
      <c r="CF21" s="39">
        <v>1</v>
      </c>
      <c r="CG21" s="39">
        <v>189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10</v>
      </c>
      <c r="CS21" s="39">
        <v>5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3</v>
      </c>
      <c r="DG21" s="39">
        <v>0</v>
      </c>
      <c r="DH21" s="39">
        <v>0</v>
      </c>
      <c r="DI21" s="39">
        <v>0</v>
      </c>
      <c r="DJ21" s="39">
        <v>0</v>
      </c>
      <c r="DK21" s="144">
        <v>0</v>
      </c>
      <c r="DL21" s="39">
        <v>2</v>
      </c>
      <c r="DM21" s="39">
        <v>0</v>
      </c>
      <c r="DN21" s="39">
        <v>0</v>
      </c>
      <c r="DO21" s="39">
        <v>0</v>
      </c>
      <c r="DP21" s="39">
        <v>82</v>
      </c>
      <c r="DQ21" s="39">
        <v>5417</v>
      </c>
      <c r="DR21" s="39">
        <v>12767</v>
      </c>
      <c r="DS21" s="39">
        <v>10543</v>
      </c>
      <c r="DT21" s="39">
        <v>1021</v>
      </c>
      <c r="DU21" s="39">
        <v>154040</v>
      </c>
      <c r="DV21" s="39">
        <v>38583</v>
      </c>
      <c r="DW21" s="39">
        <v>37095</v>
      </c>
      <c r="DX21" s="39">
        <v>426403</v>
      </c>
      <c r="DY21" s="39">
        <v>222023</v>
      </c>
      <c r="DZ21" s="39">
        <v>0</v>
      </c>
      <c r="EA21" s="39">
        <v>0</v>
      </c>
      <c r="EB21" s="39">
        <v>902475</v>
      </c>
      <c r="EC21" s="108">
        <v>84075</v>
      </c>
      <c r="ED21" s="143">
        <v>0</v>
      </c>
      <c r="EE21" s="39">
        <v>714467</v>
      </c>
      <c r="EF21" s="39">
        <v>105313</v>
      </c>
      <c r="EG21" s="39">
        <v>903855</v>
      </c>
      <c r="EH21" s="160">
        <v>0</v>
      </c>
      <c r="EI21" s="143">
        <v>0</v>
      </c>
      <c r="EJ21" s="39">
        <v>0</v>
      </c>
      <c r="EK21" s="39">
        <v>0</v>
      </c>
      <c r="EL21" s="39">
        <v>0</v>
      </c>
      <c r="EM21" s="108">
        <v>0</v>
      </c>
      <c r="EN21" s="143">
        <v>0</v>
      </c>
      <c r="EO21" s="39">
        <v>0</v>
      </c>
      <c r="EP21" s="39">
        <v>0</v>
      </c>
      <c r="EQ21" s="39">
        <v>0</v>
      </c>
      <c r="ER21" s="39">
        <v>4891</v>
      </c>
      <c r="ES21" s="39">
        <v>0</v>
      </c>
      <c r="ET21" s="39">
        <v>0</v>
      </c>
      <c r="EU21" s="247">
        <v>0.1</v>
      </c>
      <c r="EV21" s="247">
        <v>252.1</v>
      </c>
      <c r="EW21" s="39">
        <v>0</v>
      </c>
      <c r="EX21" s="39">
        <v>0</v>
      </c>
      <c r="EY21" s="39">
        <v>0</v>
      </c>
      <c r="EZ21" s="39">
        <v>0</v>
      </c>
      <c r="FA21" s="39">
        <v>0</v>
      </c>
      <c r="FB21" s="39">
        <v>0</v>
      </c>
      <c r="FC21" s="39">
        <v>0</v>
      </c>
      <c r="FD21" s="39">
        <v>0</v>
      </c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pans="1:191" ht="27" customHeight="1">
      <c r="A22" s="172" t="s">
        <v>13</v>
      </c>
      <c r="B22" s="12">
        <v>329067</v>
      </c>
      <c r="C22" s="12">
        <v>1855161</v>
      </c>
      <c r="D22" s="12">
        <v>5</v>
      </c>
      <c r="E22" s="12">
        <v>23821</v>
      </c>
      <c r="F22" s="39">
        <v>0</v>
      </c>
      <c r="G22" s="39">
        <v>0</v>
      </c>
      <c r="H22" s="39">
        <v>5</v>
      </c>
      <c r="I22" s="39">
        <v>23821</v>
      </c>
      <c r="J22" s="39">
        <v>0</v>
      </c>
      <c r="K22" s="39">
        <v>0</v>
      </c>
      <c r="L22" s="12">
        <v>0</v>
      </c>
      <c r="M22" s="82">
        <v>0</v>
      </c>
      <c r="N22" s="12">
        <v>0</v>
      </c>
      <c r="O22" s="12">
        <v>0</v>
      </c>
      <c r="P22" s="39">
        <v>0</v>
      </c>
      <c r="Q22" s="39">
        <v>0</v>
      </c>
      <c r="R22" s="39">
        <v>0</v>
      </c>
      <c r="S22" s="39">
        <v>0</v>
      </c>
      <c r="T22" s="12">
        <v>8</v>
      </c>
      <c r="U22" s="82">
        <v>0</v>
      </c>
      <c r="V22" s="12">
        <v>0</v>
      </c>
      <c r="W22" s="12">
        <v>8</v>
      </c>
      <c r="X22" s="39">
        <v>0</v>
      </c>
      <c r="Y22" s="39">
        <v>15705</v>
      </c>
      <c r="Z22" s="39">
        <v>213</v>
      </c>
      <c r="AA22" s="39">
        <v>371</v>
      </c>
      <c r="AB22" s="39">
        <v>8711</v>
      </c>
      <c r="AC22" s="39">
        <v>2060</v>
      </c>
      <c r="AD22" s="12">
        <v>0</v>
      </c>
      <c r="AE22" s="39">
        <v>0</v>
      </c>
      <c r="AF22" s="39">
        <v>0</v>
      </c>
      <c r="AG22" s="39">
        <v>0</v>
      </c>
      <c r="AH22" s="39">
        <v>0</v>
      </c>
      <c r="AI22" s="12">
        <v>0</v>
      </c>
      <c r="AJ22" s="82">
        <v>0</v>
      </c>
      <c r="AK22" s="6">
        <v>0</v>
      </c>
      <c r="AL22" s="12">
        <v>0</v>
      </c>
      <c r="AM22" s="82">
        <v>0</v>
      </c>
      <c r="AN22" s="12">
        <v>0</v>
      </c>
      <c r="AO22" s="39">
        <v>0</v>
      </c>
      <c r="AP22" s="39">
        <v>0</v>
      </c>
      <c r="AQ22" s="39">
        <v>2926</v>
      </c>
      <c r="AR22" s="39">
        <v>2926</v>
      </c>
      <c r="AS22" s="144">
        <v>2926</v>
      </c>
      <c r="AT22" s="39">
        <v>1520000</v>
      </c>
      <c r="AU22" s="39">
        <v>1520000</v>
      </c>
      <c r="AV22" s="39">
        <v>1520000</v>
      </c>
      <c r="AW22" s="39">
        <v>1761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144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3687</v>
      </c>
      <c r="BU22" s="39">
        <v>0</v>
      </c>
      <c r="BV22" s="39">
        <v>0</v>
      </c>
      <c r="BW22" s="39">
        <v>1</v>
      </c>
      <c r="BX22" s="39">
        <v>1164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1581</v>
      </c>
      <c r="CF22" s="39">
        <v>0</v>
      </c>
      <c r="CG22" s="39">
        <v>0</v>
      </c>
      <c r="CH22" s="39">
        <v>7</v>
      </c>
      <c r="CI22" s="39">
        <v>424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4</v>
      </c>
      <c r="CP22" s="39">
        <v>2291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2</v>
      </c>
      <c r="DG22" s="39">
        <v>0</v>
      </c>
      <c r="DH22" s="39">
        <v>0</v>
      </c>
      <c r="DI22" s="39">
        <v>0</v>
      </c>
      <c r="DJ22" s="39">
        <v>1</v>
      </c>
      <c r="DK22" s="144">
        <v>0</v>
      </c>
      <c r="DL22" s="39">
        <v>1</v>
      </c>
      <c r="DM22" s="39">
        <v>0</v>
      </c>
      <c r="DN22" s="39">
        <v>0</v>
      </c>
      <c r="DO22" s="39">
        <v>0</v>
      </c>
      <c r="DP22" s="39">
        <v>25</v>
      </c>
      <c r="DQ22" s="39">
        <v>1598</v>
      </c>
      <c r="DR22" s="39">
        <v>8517</v>
      </c>
      <c r="DS22" s="39">
        <v>5901</v>
      </c>
      <c r="DT22" s="39">
        <v>1626</v>
      </c>
      <c r="DU22" s="39">
        <v>41159</v>
      </c>
      <c r="DV22" s="39">
        <v>35268</v>
      </c>
      <c r="DW22" s="39">
        <v>2711</v>
      </c>
      <c r="DX22" s="39">
        <v>15510</v>
      </c>
      <c r="DY22" s="39">
        <v>159447</v>
      </c>
      <c r="DZ22" s="39">
        <v>0</v>
      </c>
      <c r="EA22" s="39">
        <v>303</v>
      </c>
      <c r="EB22" s="39">
        <v>270442</v>
      </c>
      <c r="EC22" s="108">
        <v>38964</v>
      </c>
      <c r="ED22" s="143">
        <v>0</v>
      </c>
      <c r="EE22" s="39">
        <v>682457</v>
      </c>
      <c r="EF22" s="39">
        <v>140697</v>
      </c>
      <c r="EG22" s="39">
        <v>862118</v>
      </c>
      <c r="EH22" s="160">
        <v>0</v>
      </c>
      <c r="EI22" s="143">
        <v>0</v>
      </c>
      <c r="EJ22" s="39">
        <v>0</v>
      </c>
      <c r="EK22" s="39">
        <v>0</v>
      </c>
      <c r="EL22" s="39">
        <v>0</v>
      </c>
      <c r="EM22" s="108">
        <v>0</v>
      </c>
      <c r="EN22" s="143">
        <v>0</v>
      </c>
      <c r="EO22" s="39">
        <v>0</v>
      </c>
      <c r="EP22" s="39">
        <v>0</v>
      </c>
      <c r="EQ22" s="39">
        <v>0</v>
      </c>
      <c r="ER22" s="39">
        <v>1955</v>
      </c>
      <c r="ES22" s="39">
        <v>0</v>
      </c>
      <c r="ET22" s="39">
        <v>0</v>
      </c>
      <c r="EU22" s="247">
        <v>0</v>
      </c>
      <c r="EV22" s="247">
        <v>0</v>
      </c>
      <c r="EW22" s="39">
        <v>0</v>
      </c>
      <c r="EX22" s="39">
        <v>0</v>
      </c>
      <c r="EY22" s="39">
        <v>0</v>
      </c>
      <c r="EZ22" s="39">
        <v>0</v>
      </c>
      <c r="FA22" s="39">
        <v>0</v>
      </c>
      <c r="FB22" s="39">
        <v>0</v>
      </c>
      <c r="FC22" s="39">
        <v>0</v>
      </c>
      <c r="FD22" s="39">
        <v>0</v>
      </c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</row>
    <row r="23" spans="1:191" s="256" customFormat="1" ht="27" customHeight="1">
      <c r="A23" s="175" t="s">
        <v>16</v>
      </c>
      <c r="B23" s="15">
        <v>244080</v>
      </c>
      <c r="C23" s="15">
        <v>1918981</v>
      </c>
      <c r="D23" s="15">
        <v>6</v>
      </c>
      <c r="E23" s="15">
        <v>193300</v>
      </c>
      <c r="F23" s="42">
        <v>6</v>
      </c>
      <c r="G23" s="42">
        <v>193300</v>
      </c>
      <c r="H23" s="42">
        <v>0</v>
      </c>
      <c r="I23" s="42">
        <v>0</v>
      </c>
      <c r="J23" s="42">
        <v>0</v>
      </c>
      <c r="K23" s="42">
        <v>0</v>
      </c>
      <c r="L23" s="15">
        <v>0</v>
      </c>
      <c r="M23" s="85">
        <v>0</v>
      </c>
      <c r="N23" s="15">
        <v>0</v>
      </c>
      <c r="O23" s="15">
        <v>0</v>
      </c>
      <c r="P23" s="42">
        <v>0</v>
      </c>
      <c r="Q23" s="42">
        <v>0</v>
      </c>
      <c r="R23" s="42">
        <v>0</v>
      </c>
      <c r="S23" s="42">
        <v>0</v>
      </c>
      <c r="T23" s="15">
        <v>79</v>
      </c>
      <c r="U23" s="85">
        <v>79</v>
      </c>
      <c r="V23" s="15">
        <v>0</v>
      </c>
      <c r="W23" s="15">
        <v>0</v>
      </c>
      <c r="X23" s="42">
        <v>70134</v>
      </c>
      <c r="Y23" s="42">
        <v>2974</v>
      </c>
      <c r="Z23" s="42">
        <v>2056</v>
      </c>
      <c r="AA23" s="42">
        <v>401</v>
      </c>
      <c r="AB23" s="42">
        <v>13075</v>
      </c>
      <c r="AC23" s="42">
        <v>3982</v>
      </c>
      <c r="AD23" s="15">
        <v>0</v>
      </c>
      <c r="AE23" s="42">
        <v>0</v>
      </c>
      <c r="AF23" s="42">
        <v>9716</v>
      </c>
      <c r="AG23" s="42">
        <v>4017000</v>
      </c>
      <c r="AH23" s="42">
        <v>2700000</v>
      </c>
      <c r="AI23" s="15">
        <v>0</v>
      </c>
      <c r="AJ23" s="85">
        <v>0</v>
      </c>
      <c r="AK23" s="9">
        <v>4017000</v>
      </c>
      <c r="AL23" s="15">
        <v>2700000</v>
      </c>
      <c r="AM23" s="85">
        <v>9716</v>
      </c>
      <c r="AN23" s="15">
        <v>8117</v>
      </c>
      <c r="AO23" s="42">
        <v>0</v>
      </c>
      <c r="AP23" s="42">
        <v>0</v>
      </c>
      <c r="AQ23" s="42">
        <v>1071</v>
      </c>
      <c r="AR23" s="42">
        <v>1071</v>
      </c>
      <c r="AS23" s="152">
        <v>1071</v>
      </c>
      <c r="AT23" s="42">
        <v>1030000</v>
      </c>
      <c r="AU23" s="42">
        <v>1030000</v>
      </c>
      <c r="AV23" s="42">
        <v>1030000</v>
      </c>
      <c r="AW23" s="42">
        <v>923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15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769</v>
      </c>
      <c r="BU23" s="42">
        <v>0</v>
      </c>
      <c r="BV23" s="42">
        <v>0</v>
      </c>
      <c r="BW23" s="42">
        <v>2</v>
      </c>
      <c r="BX23" s="42">
        <v>1119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1319</v>
      </c>
      <c r="CF23" s="42">
        <v>0</v>
      </c>
      <c r="CG23" s="42">
        <v>0</v>
      </c>
      <c r="CH23" s="42">
        <v>0</v>
      </c>
      <c r="CI23" s="42">
        <v>0</v>
      </c>
      <c r="CJ23" s="42">
        <v>1</v>
      </c>
      <c r="CK23" s="42">
        <v>269</v>
      </c>
      <c r="CL23" s="42">
        <v>1</v>
      </c>
      <c r="CM23" s="42">
        <v>0</v>
      </c>
      <c r="CN23" s="42">
        <v>0</v>
      </c>
      <c r="CO23" s="42">
        <v>1</v>
      </c>
      <c r="CP23" s="42">
        <v>560</v>
      </c>
      <c r="CQ23" s="42">
        <v>0</v>
      </c>
      <c r="CR23" s="42">
        <v>1</v>
      </c>
      <c r="CS23" s="42">
        <v>10</v>
      </c>
      <c r="CT23" s="42">
        <v>1</v>
      </c>
      <c r="CU23" s="42">
        <v>2</v>
      </c>
      <c r="CV23" s="42">
        <v>0</v>
      </c>
      <c r="CW23" s="42">
        <v>0</v>
      </c>
      <c r="CX23" s="42">
        <v>0</v>
      </c>
      <c r="CY23" s="42">
        <v>0</v>
      </c>
      <c r="CZ23" s="42">
        <v>0</v>
      </c>
      <c r="DA23" s="42">
        <v>0</v>
      </c>
      <c r="DB23" s="42">
        <v>0</v>
      </c>
      <c r="DC23" s="42">
        <v>0</v>
      </c>
      <c r="DD23" s="42">
        <v>0</v>
      </c>
      <c r="DE23" s="42">
        <v>0</v>
      </c>
      <c r="DF23" s="42">
        <v>2</v>
      </c>
      <c r="DG23" s="42">
        <v>0</v>
      </c>
      <c r="DH23" s="42">
        <v>1</v>
      </c>
      <c r="DI23" s="42">
        <v>0</v>
      </c>
      <c r="DJ23" s="42">
        <v>1</v>
      </c>
      <c r="DK23" s="152">
        <v>0</v>
      </c>
      <c r="DL23" s="42">
        <v>2</v>
      </c>
      <c r="DM23" s="42">
        <v>0</v>
      </c>
      <c r="DN23" s="42">
        <v>0</v>
      </c>
      <c r="DO23" s="42">
        <v>0</v>
      </c>
      <c r="DP23" s="42">
        <v>60</v>
      </c>
      <c r="DQ23" s="42">
        <v>3482</v>
      </c>
      <c r="DR23" s="42">
        <v>4880</v>
      </c>
      <c r="DS23" s="42">
        <v>932</v>
      </c>
      <c r="DT23" s="42">
        <v>23538</v>
      </c>
      <c r="DU23" s="42">
        <v>49267</v>
      </c>
      <c r="DV23" s="42">
        <v>33388</v>
      </c>
      <c r="DW23" s="42">
        <v>11546</v>
      </c>
      <c r="DX23" s="42">
        <v>173160</v>
      </c>
      <c r="DY23" s="42">
        <v>117496</v>
      </c>
      <c r="DZ23" s="42">
        <v>0</v>
      </c>
      <c r="EA23" s="42">
        <v>0</v>
      </c>
      <c r="EB23" s="42">
        <v>414207</v>
      </c>
      <c r="EC23" s="111">
        <v>70414</v>
      </c>
      <c r="ED23" s="151">
        <v>0</v>
      </c>
      <c r="EE23" s="42">
        <v>128672</v>
      </c>
      <c r="EF23" s="42">
        <v>65338</v>
      </c>
      <c r="EG23" s="42">
        <v>264424</v>
      </c>
      <c r="EH23" s="164">
        <v>0</v>
      </c>
      <c r="EI23" s="151">
        <v>0</v>
      </c>
      <c r="EJ23" s="42">
        <v>0</v>
      </c>
      <c r="EK23" s="42">
        <v>19433</v>
      </c>
      <c r="EL23" s="42">
        <v>19433</v>
      </c>
      <c r="EM23" s="111">
        <v>0</v>
      </c>
      <c r="EN23" s="151">
        <v>0</v>
      </c>
      <c r="EO23" s="42">
        <v>0</v>
      </c>
      <c r="EP23" s="42">
        <v>0</v>
      </c>
      <c r="EQ23" s="42">
        <v>0</v>
      </c>
      <c r="ER23" s="42">
        <v>2717</v>
      </c>
      <c r="ES23" s="42">
        <v>0</v>
      </c>
      <c r="ET23" s="42">
        <v>0</v>
      </c>
      <c r="EU23" s="251">
        <v>0</v>
      </c>
      <c r="EV23" s="251">
        <v>0</v>
      </c>
      <c r="EW23" s="42">
        <v>0</v>
      </c>
      <c r="EX23" s="42">
        <v>0</v>
      </c>
      <c r="EY23" s="42">
        <v>0</v>
      </c>
      <c r="EZ23" s="42">
        <v>0</v>
      </c>
      <c r="FA23" s="42">
        <v>0</v>
      </c>
      <c r="FB23" s="42">
        <v>0</v>
      </c>
      <c r="FC23" s="42">
        <v>0</v>
      </c>
      <c r="FD23" s="42">
        <v>0</v>
      </c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/>
      <c r="FT23" s="255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5"/>
      <c r="GF23" s="255"/>
      <c r="GG23" s="255"/>
      <c r="GH23" s="255"/>
      <c r="GI23" s="255"/>
    </row>
    <row r="24" spans="1:191" ht="27" customHeight="1">
      <c r="A24" s="172" t="s">
        <v>17</v>
      </c>
      <c r="B24" s="12">
        <v>314547</v>
      </c>
      <c r="C24" s="12">
        <v>3092941</v>
      </c>
      <c r="D24" s="1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2">
        <v>7</v>
      </c>
      <c r="M24" s="82">
        <v>27223</v>
      </c>
      <c r="N24" s="12">
        <v>0</v>
      </c>
      <c r="O24" s="12">
        <v>0</v>
      </c>
      <c r="P24" s="39">
        <v>7</v>
      </c>
      <c r="Q24" s="39">
        <v>27223</v>
      </c>
      <c r="R24" s="39">
        <v>0</v>
      </c>
      <c r="S24" s="39">
        <v>0</v>
      </c>
      <c r="T24" s="12">
        <v>34</v>
      </c>
      <c r="U24" s="82">
        <v>14</v>
      </c>
      <c r="V24" s="12">
        <v>0</v>
      </c>
      <c r="W24" s="12">
        <v>20</v>
      </c>
      <c r="X24" s="39">
        <v>16071</v>
      </c>
      <c r="Y24" s="39">
        <v>35248</v>
      </c>
      <c r="Z24" s="39">
        <v>724</v>
      </c>
      <c r="AA24" s="39">
        <v>248</v>
      </c>
      <c r="AB24" s="39">
        <v>6507</v>
      </c>
      <c r="AC24" s="39">
        <v>1752</v>
      </c>
      <c r="AD24" s="12">
        <v>576</v>
      </c>
      <c r="AE24" s="39">
        <v>0</v>
      </c>
      <c r="AF24" s="39">
        <v>0</v>
      </c>
      <c r="AG24" s="39">
        <v>0</v>
      </c>
      <c r="AH24" s="39">
        <v>0</v>
      </c>
      <c r="AI24" s="12">
        <v>0</v>
      </c>
      <c r="AJ24" s="82">
        <v>0</v>
      </c>
      <c r="AK24" s="6">
        <v>0</v>
      </c>
      <c r="AL24" s="12">
        <v>0</v>
      </c>
      <c r="AM24" s="82">
        <v>0</v>
      </c>
      <c r="AN24" s="12">
        <v>0</v>
      </c>
      <c r="AO24" s="39">
        <v>0</v>
      </c>
      <c r="AP24" s="39">
        <v>0</v>
      </c>
      <c r="AQ24" s="39">
        <v>4708</v>
      </c>
      <c r="AR24" s="39">
        <v>4566</v>
      </c>
      <c r="AS24" s="144">
        <v>4566</v>
      </c>
      <c r="AT24" s="39">
        <v>5534900</v>
      </c>
      <c r="AU24" s="39">
        <v>3531900</v>
      </c>
      <c r="AV24" s="39">
        <v>3531900</v>
      </c>
      <c r="AW24" s="39">
        <v>4402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144">
        <v>0</v>
      </c>
      <c r="BE24" s="39">
        <v>64</v>
      </c>
      <c r="BF24" s="39">
        <v>64</v>
      </c>
      <c r="BG24" s="39">
        <v>64</v>
      </c>
      <c r="BH24" s="39">
        <v>30000</v>
      </c>
      <c r="BI24" s="39">
        <v>30000</v>
      </c>
      <c r="BJ24" s="39">
        <v>30000</v>
      </c>
      <c r="BK24" s="39">
        <v>63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540</v>
      </c>
      <c r="BU24" s="39">
        <v>0</v>
      </c>
      <c r="BV24" s="39">
        <v>0</v>
      </c>
      <c r="BW24" s="39">
        <v>2</v>
      </c>
      <c r="BX24" s="39">
        <v>960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2986</v>
      </c>
      <c r="CF24" s="39">
        <v>1</v>
      </c>
      <c r="CG24" s="39">
        <v>270</v>
      </c>
      <c r="CH24" s="39">
        <v>13</v>
      </c>
      <c r="CI24" s="39">
        <v>720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2</v>
      </c>
      <c r="CS24" s="39">
        <v>5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2</v>
      </c>
      <c r="DG24" s="39">
        <v>0</v>
      </c>
      <c r="DH24" s="39">
        <v>0</v>
      </c>
      <c r="DI24" s="39">
        <v>0</v>
      </c>
      <c r="DJ24" s="39">
        <v>1</v>
      </c>
      <c r="DK24" s="144">
        <v>0</v>
      </c>
      <c r="DL24" s="39">
        <v>0</v>
      </c>
      <c r="DM24" s="39">
        <v>0</v>
      </c>
      <c r="DN24" s="39">
        <v>0</v>
      </c>
      <c r="DO24" s="39">
        <v>0</v>
      </c>
      <c r="DP24" s="39">
        <v>49</v>
      </c>
      <c r="DQ24" s="39">
        <v>2029</v>
      </c>
      <c r="DR24" s="39">
        <v>6072</v>
      </c>
      <c r="DS24" s="39">
        <v>1356</v>
      </c>
      <c r="DT24" s="39">
        <v>530</v>
      </c>
      <c r="DU24" s="39">
        <v>58704</v>
      </c>
      <c r="DV24" s="39">
        <v>46407</v>
      </c>
      <c r="DW24" s="39">
        <v>11043</v>
      </c>
      <c r="DX24" s="39">
        <v>27223</v>
      </c>
      <c r="DY24" s="39">
        <v>255906</v>
      </c>
      <c r="DZ24" s="39">
        <v>0</v>
      </c>
      <c r="EA24" s="39">
        <v>0</v>
      </c>
      <c r="EB24" s="39">
        <v>407241</v>
      </c>
      <c r="EC24" s="108">
        <v>3657</v>
      </c>
      <c r="ED24" s="143">
        <v>0</v>
      </c>
      <c r="EE24" s="39">
        <v>54202</v>
      </c>
      <c r="EF24" s="39">
        <v>48249</v>
      </c>
      <c r="EG24" s="39">
        <v>106108</v>
      </c>
      <c r="EH24" s="160">
        <v>0</v>
      </c>
      <c r="EI24" s="143">
        <v>0</v>
      </c>
      <c r="EJ24" s="39">
        <v>0</v>
      </c>
      <c r="EK24" s="39">
        <v>0</v>
      </c>
      <c r="EL24" s="39">
        <v>0</v>
      </c>
      <c r="EM24" s="108">
        <v>0</v>
      </c>
      <c r="EN24" s="143">
        <v>0</v>
      </c>
      <c r="EO24" s="39">
        <v>0</v>
      </c>
      <c r="EP24" s="39">
        <v>0</v>
      </c>
      <c r="EQ24" s="39">
        <v>0</v>
      </c>
      <c r="ER24" s="39">
        <v>1666</v>
      </c>
      <c r="ES24" s="39">
        <v>0</v>
      </c>
      <c r="ET24" s="39">
        <v>0</v>
      </c>
      <c r="EU24" s="247">
        <v>0</v>
      </c>
      <c r="EV24" s="247">
        <v>0</v>
      </c>
      <c r="EW24" s="39">
        <v>0</v>
      </c>
      <c r="EX24" s="39">
        <v>0</v>
      </c>
      <c r="EY24" s="39">
        <v>0</v>
      </c>
      <c r="EZ24" s="39">
        <v>0</v>
      </c>
      <c r="FA24" s="39">
        <v>0</v>
      </c>
      <c r="FB24" s="39">
        <v>0</v>
      </c>
      <c r="FC24" s="39">
        <v>0</v>
      </c>
      <c r="FD24" s="39">
        <v>0</v>
      </c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pans="1:191" ht="27" customHeight="1">
      <c r="A25" s="172" t="s">
        <v>18</v>
      </c>
      <c r="B25" s="12">
        <v>390216</v>
      </c>
      <c r="C25" s="12">
        <v>2541280</v>
      </c>
      <c r="D25" s="12">
        <v>0</v>
      </c>
      <c r="E25" s="12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2">
        <v>2</v>
      </c>
      <c r="M25" s="82">
        <v>183415</v>
      </c>
      <c r="N25" s="12">
        <v>0</v>
      </c>
      <c r="O25" s="12">
        <v>0</v>
      </c>
      <c r="P25" s="39">
        <v>2</v>
      </c>
      <c r="Q25" s="39">
        <v>183415</v>
      </c>
      <c r="R25" s="39">
        <v>0</v>
      </c>
      <c r="S25" s="39">
        <v>0</v>
      </c>
      <c r="T25" s="12">
        <v>108</v>
      </c>
      <c r="U25" s="82">
        <v>94</v>
      </c>
      <c r="V25" s="12">
        <v>0</v>
      </c>
      <c r="W25" s="12">
        <v>14</v>
      </c>
      <c r="X25" s="39">
        <v>1575</v>
      </c>
      <c r="Y25" s="39">
        <v>95484</v>
      </c>
      <c r="Z25" s="39">
        <v>2360</v>
      </c>
      <c r="AA25" s="39">
        <v>1834</v>
      </c>
      <c r="AB25" s="39">
        <v>6641</v>
      </c>
      <c r="AC25" s="39">
        <v>2262</v>
      </c>
      <c r="AD25" s="12">
        <v>5434</v>
      </c>
      <c r="AE25" s="39">
        <v>0</v>
      </c>
      <c r="AF25" s="39">
        <v>0</v>
      </c>
      <c r="AG25" s="39">
        <v>0</v>
      </c>
      <c r="AH25" s="39">
        <v>0</v>
      </c>
      <c r="AI25" s="12">
        <v>0</v>
      </c>
      <c r="AJ25" s="82">
        <v>0</v>
      </c>
      <c r="AK25" s="6">
        <v>0</v>
      </c>
      <c r="AL25" s="12">
        <v>0</v>
      </c>
      <c r="AM25" s="82">
        <v>0</v>
      </c>
      <c r="AN25" s="12">
        <v>0</v>
      </c>
      <c r="AO25" s="39">
        <v>0</v>
      </c>
      <c r="AP25" s="39">
        <v>0</v>
      </c>
      <c r="AQ25" s="39">
        <v>171</v>
      </c>
      <c r="AR25" s="39">
        <v>171</v>
      </c>
      <c r="AS25" s="144">
        <v>171</v>
      </c>
      <c r="AT25" s="39">
        <v>60000</v>
      </c>
      <c r="AU25" s="39">
        <v>60000</v>
      </c>
      <c r="AV25" s="39">
        <v>60000</v>
      </c>
      <c r="AW25" s="39">
        <v>165</v>
      </c>
      <c r="AX25" s="39">
        <v>30</v>
      </c>
      <c r="AY25" s="39">
        <v>0</v>
      </c>
      <c r="AZ25" s="39">
        <v>0</v>
      </c>
      <c r="BA25" s="39">
        <v>26000</v>
      </c>
      <c r="BB25" s="39">
        <v>0</v>
      </c>
      <c r="BC25" s="39">
        <v>0</v>
      </c>
      <c r="BD25" s="144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1344</v>
      </c>
      <c r="BU25" s="39">
        <v>0</v>
      </c>
      <c r="BV25" s="39">
        <v>0</v>
      </c>
      <c r="BW25" s="39">
        <v>2</v>
      </c>
      <c r="BX25" s="39">
        <v>2343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5015</v>
      </c>
      <c r="CF25" s="39">
        <v>1</v>
      </c>
      <c r="CG25" s="39">
        <v>28</v>
      </c>
      <c r="CH25" s="39">
        <v>13</v>
      </c>
      <c r="CI25" s="39">
        <v>763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2</v>
      </c>
      <c r="CP25" s="39">
        <v>2824</v>
      </c>
      <c r="CQ25" s="39">
        <v>0</v>
      </c>
      <c r="CR25" s="39">
        <v>2</v>
      </c>
      <c r="CS25" s="39">
        <v>3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2</v>
      </c>
      <c r="DG25" s="39">
        <v>0</v>
      </c>
      <c r="DH25" s="39">
        <v>0</v>
      </c>
      <c r="DI25" s="39">
        <v>0</v>
      </c>
      <c r="DJ25" s="39">
        <v>1</v>
      </c>
      <c r="DK25" s="144">
        <v>0</v>
      </c>
      <c r="DL25" s="39">
        <v>1</v>
      </c>
      <c r="DM25" s="39">
        <v>0</v>
      </c>
      <c r="DN25" s="39">
        <v>0</v>
      </c>
      <c r="DO25" s="39">
        <v>0</v>
      </c>
      <c r="DP25" s="39">
        <v>26</v>
      </c>
      <c r="DQ25" s="39">
        <v>2273</v>
      </c>
      <c r="DR25" s="39">
        <v>40827</v>
      </c>
      <c r="DS25" s="39">
        <v>2143</v>
      </c>
      <c r="DT25" s="39">
        <v>10131</v>
      </c>
      <c r="DU25" s="39">
        <v>44200</v>
      </c>
      <c r="DV25" s="39">
        <v>41081</v>
      </c>
      <c r="DW25" s="39">
        <v>14462</v>
      </c>
      <c r="DX25" s="39">
        <v>154658</v>
      </c>
      <c r="DY25" s="39">
        <v>245559</v>
      </c>
      <c r="DZ25" s="39">
        <v>0</v>
      </c>
      <c r="EA25" s="39">
        <v>0</v>
      </c>
      <c r="EB25" s="39">
        <v>553061</v>
      </c>
      <c r="EC25" s="108">
        <v>57073</v>
      </c>
      <c r="ED25" s="143">
        <v>0</v>
      </c>
      <c r="EE25" s="39">
        <v>12905003</v>
      </c>
      <c r="EF25" s="39">
        <v>724009</v>
      </c>
      <c r="EG25" s="39">
        <v>13686085</v>
      </c>
      <c r="EH25" s="160">
        <v>0</v>
      </c>
      <c r="EI25" s="143">
        <v>0</v>
      </c>
      <c r="EJ25" s="39">
        <v>0</v>
      </c>
      <c r="EK25" s="39">
        <v>0</v>
      </c>
      <c r="EL25" s="39">
        <v>0</v>
      </c>
      <c r="EM25" s="108">
        <v>0</v>
      </c>
      <c r="EN25" s="143">
        <v>0</v>
      </c>
      <c r="EO25" s="39">
        <v>0</v>
      </c>
      <c r="EP25" s="39">
        <v>0</v>
      </c>
      <c r="EQ25" s="39">
        <v>0</v>
      </c>
      <c r="ER25" s="39">
        <v>2388</v>
      </c>
      <c r="ES25" s="39">
        <v>0</v>
      </c>
      <c r="ET25" s="39">
        <v>0</v>
      </c>
      <c r="EU25" s="247">
        <v>0</v>
      </c>
      <c r="EV25" s="247">
        <v>0</v>
      </c>
      <c r="EW25" s="39">
        <v>0</v>
      </c>
      <c r="EX25" s="39">
        <v>0</v>
      </c>
      <c r="EY25" s="39">
        <v>0</v>
      </c>
      <c r="EZ25" s="39">
        <v>0</v>
      </c>
      <c r="FA25" s="39">
        <v>0</v>
      </c>
      <c r="FB25" s="39">
        <v>0</v>
      </c>
      <c r="FC25" s="39">
        <v>0</v>
      </c>
      <c r="FD25" s="39">
        <v>0</v>
      </c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pans="1:191" ht="27" customHeight="1">
      <c r="A26" s="172" t="s">
        <v>19</v>
      </c>
      <c r="B26" s="12">
        <v>44030</v>
      </c>
      <c r="C26" s="12">
        <v>249422</v>
      </c>
      <c r="D26" s="12">
        <v>0</v>
      </c>
      <c r="E26" s="12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2">
        <v>2</v>
      </c>
      <c r="M26" s="82">
        <v>33960</v>
      </c>
      <c r="N26" s="12">
        <v>0</v>
      </c>
      <c r="O26" s="12">
        <v>0</v>
      </c>
      <c r="P26" s="39">
        <v>2</v>
      </c>
      <c r="Q26" s="39">
        <v>33960</v>
      </c>
      <c r="R26" s="39">
        <v>0</v>
      </c>
      <c r="S26" s="39">
        <v>0</v>
      </c>
      <c r="T26" s="12">
        <v>12</v>
      </c>
      <c r="U26" s="82">
        <v>6</v>
      </c>
      <c r="V26" s="12">
        <v>0</v>
      </c>
      <c r="W26" s="12">
        <v>6</v>
      </c>
      <c r="X26" s="39">
        <v>0</v>
      </c>
      <c r="Y26" s="39">
        <v>7287</v>
      </c>
      <c r="Z26" s="39">
        <v>0</v>
      </c>
      <c r="AA26" s="39">
        <v>0</v>
      </c>
      <c r="AB26" s="39">
        <v>609</v>
      </c>
      <c r="AC26" s="39">
        <v>286</v>
      </c>
      <c r="AD26" s="12">
        <v>609</v>
      </c>
      <c r="AE26" s="39">
        <v>0</v>
      </c>
      <c r="AF26" s="39">
        <v>609</v>
      </c>
      <c r="AG26" s="39">
        <v>330000</v>
      </c>
      <c r="AH26" s="39">
        <v>270000</v>
      </c>
      <c r="AI26" s="12">
        <v>1</v>
      </c>
      <c r="AJ26" s="82">
        <v>1</v>
      </c>
      <c r="AK26" s="6">
        <v>330000</v>
      </c>
      <c r="AL26" s="12">
        <v>270000</v>
      </c>
      <c r="AM26" s="82">
        <v>609</v>
      </c>
      <c r="AN26" s="12">
        <v>609</v>
      </c>
      <c r="AO26" s="39">
        <v>0</v>
      </c>
      <c r="AP26" s="39">
        <v>0</v>
      </c>
      <c r="AQ26" s="39">
        <v>0</v>
      </c>
      <c r="AR26" s="39">
        <v>0</v>
      </c>
      <c r="AS26" s="144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144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750</v>
      </c>
      <c r="CF26" s="39">
        <v>0</v>
      </c>
      <c r="CG26" s="39">
        <v>0</v>
      </c>
      <c r="CH26" s="39">
        <v>8</v>
      </c>
      <c r="CI26" s="39">
        <v>1711</v>
      </c>
      <c r="CJ26" s="39">
        <v>1</v>
      </c>
      <c r="CK26" s="39">
        <v>324</v>
      </c>
      <c r="CL26" s="39">
        <v>2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1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1</v>
      </c>
      <c r="DG26" s="39">
        <v>0</v>
      </c>
      <c r="DH26" s="39">
        <v>0</v>
      </c>
      <c r="DI26" s="39">
        <v>0</v>
      </c>
      <c r="DJ26" s="39">
        <v>1</v>
      </c>
      <c r="DK26" s="144">
        <v>0</v>
      </c>
      <c r="DL26" s="39">
        <v>1</v>
      </c>
      <c r="DM26" s="39">
        <v>0</v>
      </c>
      <c r="DN26" s="39">
        <v>0</v>
      </c>
      <c r="DO26" s="39">
        <v>0</v>
      </c>
      <c r="DP26" s="39">
        <v>5</v>
      </c>
      <c r="DQ26" s="39">
        <v>671</v>
      </c>
      <c r="DR26" s="39">
        <v>1374</v>
      </c>
      <c r="DS26" s="39">
        <v>78</v>
      </c>
      <c r="DT26" s="39">
        <v>207</v>
      </c>
      <c r="DU26" s="39">
        <v>1076</v>
      </c>
      <c r="DV26" s="39">
        <v>16718</v>
      </c>
      <c r="DW26" s="39">
        <v>308</v>
      </c>
      <c r="DX26" s="39">
        <v>33975</v>
      </c>
      <c r="DY26" s="39">
        <v>39609</v>
      </c>
      <c r="DZ26" s="39">
        <v>872151</v>
      </c>
      <c r="EA26" s="39">
        <v>0</v>
      </c>
      <c r="EB26" s="39">
        <v>965496</v>
      </c>
      <c r="EC26" s="108">
        <v>0</v>
      </c>
      <c r="ED26" s="143">
        <v>0</v>
      </c>
      <c r="EE26" s="39">
        <v>13173830</v>
      </c>
      <c r="EF26" s="39">
        <v>849897</v>
      </c>
      <c r="EG26" s="39">
        <v>14023727</v>
      </c>
      <c r="EH26" s="160">
        <v>0</v>
      </c>
      <c r="EI26" s="143">
        <v>0</v>
      </c>
      <c r="EJ26" s="39">
        <v>0</v>
      </c>
      <c r="EK26" s="39">
        <v>0</v>
      </c>
      <c r="EL26" s="39">
        <v>0</v>
      </c>
      <c r="EM26" s="108">
        <v>0</v>
      </c>
      <c r="EN26" s="143">
        <v>0</v>
      </c>
      <c r="EO26" s="39">
        <v>0</v>
      </c>
      <c r="EP26" s="39">
        <v>0</v>
      </c>
      <c r="EQ26" s="39">
        <v>0</v>
      </c>
      <c r="ER26" s="39">
        <v>209</v>
      </c>
      <c r="ES26" s="39">
        <v>0</v>
      </c>
      <c r="ET26" s="39">
        <v>0</v>
      </c>
      <c r="EU26" s="247">
        <v>0</v>
      </c>
      <c r="EV26" s="247">
        <v>0</v>
      </c>
      <c r="EW26" s="39">
        <v>0</v>
      </c>
      <c r="EX26" s="39">
        <v>0</v>
      </c>
      <c r="EY26" s="39">
        <v>0</v>
      </c>
      <c r="EZ26" s="39">
        <v>0</v>
      </c>
      <c r="FA26" s="39">
        <v>0</v>
      </c>
      <c r="FB26" s="39">
        <v>0</v>
      </c>
      <c r="FC26" s="39">
        <v>0</v>
      </c>
      <c r="FD26" s="39">
        <v>0</v>
      </c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ht="27" customHeight="1">
      <c r="A27" s="172" t="s">
        <v>20</v>
      </c>
      <c r="B27" s="12">
        <v>319209</v>
      </c>
      <c r="C27" s="12">
        <v>1762644</v>
      </c>
      <c r="D27" s="12">
        <v>0</v>
      </c>
      <c r="E27" s="12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12">
        <v>0</v>
      </c>
      <c r="M27" s="82">
        <v>0</v>
      </c>
      <c r="N27" s="12">
        <v>0</v>
      </c>
      <c r="O27" s="12">
        <v>0</v>
      </c>
      <c r="P27" s="39">
        <v>0</v>
      </c>
      <c r="Q27" s="39">
        <v>0</v>
      </c>
      <c r="R27" s="39">
        <v>0</v>
      </c>
      <c r="S27" s="39">
        <v>0</v>
      </c>
      <c r="T27" s="12">
        <v>113</v>
      </c>
      <c r="U27" s="82">
        <v>102</v>
      </c>
      <c r="V27" s="12">
        <v>0</v>
      </c>
      <c r="W27" s="12">
        <v>11</v>
      </c>
      <c r="X27" s="39">
        <v>5012</v>
      </c>
      <c r="Y27" s="39">
        <v>138748</v>
      </c>
      <c r="Z27" s="39">
        <v>84</v>
      </c>
      <c r="AA27" s="39">
        <v>260</v>
      </c>
      <c r="AB27" s="39">
        <v>5012</v>
      </c>
      <c r="AC27" s="39">
        <v>1802</v>
      </c>
      <c r="AD27" s="12">
        <v>4572</v>
      </c>
      <c r="AE27" s="39">
        <v>0</v>
      </c>
      <c r="AF27" s="39">
        <v>0</v>
      </c>
      <c r="AG27" s="39">
        <v>0</v>
      </c>
      <c r="AH27" s="39">
        <v>0</v>
      </c>
      <c r="AI27" s="12">
        <v>0</v>
      </c>
      <c r="AJ27" s="82">
        <v>0</v>
      </c>
      <c r="AK27" s="6">
        <v>0</v>
      </c>
      <c r="AL27" s="12">
        <v>0</v>
      </c>
      <c r="AM27" s="82">
        <v>0</v>
      </c>
      <c r="AN27" s="12">
        <v>0</v>
      </c>
      <c r="AO27" s="39">
        <v>0</v>
      </c>
      <c r="AP27" s="39">
        <v>0</v>
      </c>
      <c r="AQ27" s="39">
        <v>3868</v>
      </c>
      <c r="AR27" s="39">
        <v>3868</v>
      </c>
      <c r="AS27" s="144">
        <v>3868</v>
      </c>
      <c r="AT27" s="39">
        <v>3830000</v>
      </c>
      <c r="AU27" s="39">
        <v>3830000</v>
      </c>
      <c r="AV27" s="39">
        <v>3830000</v>
      </c>
      <c r="AW27" s="39">
        <v>3758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144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1155</v>
      </c>
      <c r="BU27" s="39">
        <v>0</v>
      </c>
      <c r="BV27" s="39">
        <v>0</v>
      </c>
      <c r="BW27" s="39">
        <v>3</v>
      </c>
      <c r="BX27" s="39">
        <v>1951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2709</v>
      </c>
      <c r="CF27" s="39">
        <v>2</v>
      </c>
      <c r="CG27" s="39">
        <v>420</v>
      </c>
      <c r="CH27" s="39">
        <v>42</v>
      </c>
      <c r="CI27" s="39">
        <v>2444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2</v>
      </c>
      <c r="DI27" s="39">
        <v>0</v>
      </c>
      <c r="DJ27" s="39">
        <v>2</v>
      </c>
      <c r="DK27" s="144">
        <v>0</v>
      </c>
      <c r="DL27" s="39">
        <v>0</v>
      </c>
      <c r="DM27" s="39">
        <v>0</v>
      </c>
      <c r="DN27" s="39">
        <v>0</v>
      </c>
      <c r="DO27" s="39">
        <v>0</v>
      </c>
      <c r="DP27" s="39">
        <v>79</v>
      </c>
      <c r="DQ27" s="39">
        <v>4541</v>
      </c>
      <c r="DR27" s="39">
        <v>4915</v>
      </c>
      <c r="DS27" s="39">
        <v>5418</v>
      </c>
      <c r="DT27" s="39">
        <v>23267</v>
      </c>
      <c r="DU27" s="39">
        <v>59290</v>
      </c>
      <c r="DV27" s="39">
        <v>28241</v>
      </c>
      <c r="DW27" s="39">
        <v>29518</v>
      </c>
      <c r="DX27" s="39">
        <v>18352</v>
      </c>
      <c r="DY27" s="39">
        <v>447123</v>
      </c>
      <c r="DZ27" s="39">
        <v>0</v>
      </c>
      <c r="EA27" s="39">
        <v>0</v>
      </c>
      <c r="EB27" s="39">
        <v>616124</v>
      </c>
      <c r="EC27" s="108">
        <v>16717</v>
      </c>
      <c r="ED27" s="143">
        <v>830</v>
      </c>
      <c r="EE27" s="39">
        <v>39660048</v>
      </c>
      <c r="EF27" s="39">
        <v>691243</v>
      </c>
      <c r="EG27" s="39">
        <v>40368838</v>
      </c>
      <c r="EH27" s="160">
        <v>357</v>
      </c>
      <c r="EI27" s="143">
        <v>4313</v>
      </c>
      <c r="EJ27" s="39">
        <v>0</v>
      </c>
      <c r="EK27" s="39">
        <v>27554</v>
      </c>
      <c r="EL27" s="39">
        <v>32224</v>
      </c>
      <c r="EM27" s="108">
        <v>0</v>
      </c>
      <c r="EN27" s="143">
        <v>0</v>
      </c>
      <c r="EO27" s="39">
        <v>0</v>
      </c>
      <c r="EP27" s="39">
        <v>0</v>
      </c>
      <c r="EQ27" s="39">
        <v>0</v>
      </c>
      <c r="ER27" s="39">
        <v>2036</v>
      </c>
      <c r="ES27" s="39">
        <v>0</v>
      </c>
      <c r="ET27" s="39">
        <v>0</v>
      </c>
      <c r="EU27" s="247">
        <v>0</v>
      </c>
      <c r="EV27" s="247">
        <v>0</v>
      </c>
      <c r="EW27" s="39">
        <v>0</v>
      </c>
      <c r="EX27" s="39">
        <v>0</v>
      </c>
      <c r="EY27" s="39">
        <v>0</v>
      </c>
      <c r="EZ27" s="39">
        <v>0</v>
      </c>
      <c r="FA27" s="39">
        <v>0</v>
      </c>
      <c r="FB27" s="39">
        <v>0</v>
      </c>
      <c r="FC27" s="39">
        <v>0</v>
      </c>
      <c r="FD27" s="39">
        <v>0</v>
      </c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s="256" customFormat="1" ht="27" customHeight="1">
      <c r="A28" s="175" t="s">
        <v>73</v>
      </c>
      <c r="B28" s="15">
        <v>773011</v>
      </c>
      <c r="C28" s="15">
        <v>5085170</v>
      </c>
      <c r="D28" s="15">
        <v>3</v>
      </c>
      <c r="E28" s="15">
        <v>201420</v>
      </c>
      <c r="F28" s="42">
        <v>1</v>
      </c>
      <c r="G28" s="42">
        <v>192000</v>
      </c>
      <c r="H28" s="42">
        <v>2</v>
      </c>
      <c r="I28" s="42">
        <v>9420</v>
      </c>
      <c r="J28" s="42">
        <v>0</v>
      </c>
      <c r="K28" s="42">
        <v>0</v>
      </c>
      <c r="L28" s="15">
        <v>13</v>
      </c>
      <c r="M28" s="85">
        <v>626167</v>
      </c>
      <c r="N28" s="15">
        <v>1</v>
      </c>
      <c r="O28" s="15">
        <v>90830</v>
      </c>
      <c r="P28" s="42">
        <v>12</v>
      </c>
      <c r="Q28" s="42">
        <v>535337</v>
      </c>
      <c r="R28" s="42">
        <v>0</v>
      </c>
      <c r="S28" s="42">
        <v>0</v>
      </c>
      <c r="T28" s="15">
        <v>322</v>
      </c>
      <c r="U28" s="85">
        <v>289</v>
      </c>
      <c r="V28" s="15">
        <v>0</v>
      </c>
      <c r="W28" s="15">
        <v>33</v>
      </c>
      <c r="X28" s="42">
        <v>40294</v>
      </c>
      <c r="Y28" s="42">
        <v>363684</v>
      </c>
      <c r="Z28" s="42">
        <v>5336</v>
      </c>
      <c r="AA28" s="42">
        <v>3967</v>
      </c>
      <c r="AB28" s="42">
        <v>18457</v>
      </c>
      <c r="AC28" s="42">
        <v>7187</v>
      </c>
      <c r="AD28" s="15">
        <v>12206</v>
      </c>
      <c r="AE28" s="42">
        <v>0</v>
      </c>
      <c r="AF28" s="42">
        <v>5783</v>
      </c>
      <c r="AG28" s="42">
        <v>3180000</v>
      </c>
      <c r="AH28" s="42">
        <v>2240000</v>
      </c>
      <c r="AI28" s="15">
        <v>2</v>
      </c>
      <c r="AJ28" s="85">
        <v>2</v>
      </c>
      <c r="AK28" s="9">
        <v>3180000</v>
      </c>
      <c r="AL28" s="15">
        <v>2240000</v>
      </c>
      <c r="AM28" s="85">
        <v>5783</v>
      </c>
      <c r="AN28" s="15">
        <v>4233</v>
      </c>
      <c r="AO28" s="42">
        <v>2180000</v>
      </c>
      <c r="AP28" s="42">
        <v>1730000</v>
      </c>
      <c r="AQ28" s="42">
        <v>2954</v>
      </c>
      <c r="AR28" s="42">
        <v>2954</v>
      </c>
      <c r="AS28" s="152">
        <v>2954</v>
      </c>
      <c r="AT28" s="42">
        <v>2150000</v>
      </c>
      <c r="AU28" s="42">
        <v>2150000</v>
      </c>
      <c r="AV28" s="42">
        <v>2150000</v>
      </c>
      <c r="AW28" s="42">
        <v>2556</v>
      </c>
      <c r="AX28" s="42">
        <v>39</v>
      </c>
      <c r="AY28" s="42">
        <v>39</v>
      </c>
      <c r="AZ28" s="42">
        <v>39</v>
      </c>
      <c r="BA28" s="42">
        <v>20000</v>
      </c>
      <c r="BB28" s="42">
        <v>20000</v>
      </c>
      <c r="BC28" s="42">
        <v>20000</v>
      </c>
      <c r="BD28" s="152">
        <v>37</v>
      </c>
      <c r="BE28" s="42">
        <v>24</v>
      </c>
      <c r="BF28" s="42">
        <v>24</v>
      </c>
      <c r="BG28" s="42">
        <v>24</v>
      </c>
      <c r="BH28" s="42">
        <v>50000</v>
      </c>
      <c r="BI28" s="42">
        <v>50000</v>
      </c>
      <c r="BJ28" s="42">
        <v>50000</v>
      </c>
      <c r="BK28" s="42">
        <v>24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2552</v>
      </c>
      <c r="BU28" s="42">
        <v>0</v>
      </c>
      <c r="BV28" s="42">
        <v>0</v>
      </c>
      <c r="BW28" s="42">
        <v>7</v>
      </c>
      <c r="BX28" s="42">
        <v>3376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2092</v>
      </c>
      <c r="CF28" s="42">
        <v>3</v>
      </c>
      <c r="CG28" s="42">
        <v>3921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2</v>
      </c>
      <c r="CP28" s="42">
        <v>3791</v>
      </c>
      <c r="CQ28" s="42">
        <v>2</v>
      </c>
      <c r="CR28" s="42">
        <v>7</v>
      </c>
      <c r="CS28" s="42">
        <v>3</v>
      </c>
      <c r="CT28" s="42">
        <v>1</v>
      </c>
      <c r="CU28" s="42">
        <v>3</v>
      </c>
      <c r="CV28" s="42">
        <v>0</v>
      </c>
      <c r="CW28" s="42">
        <v>0</v>
      </c>
      <c r="CX28" s="42">
        <v>0</v>
      </c>
      <c r="CY28" s="42">
        <v>0</v>
      </c>
      <c r="CZ28" s="42">
        <v>1</v>
      </c>
      <c r="DA28" s="42">
        <v>3</v>
      </c>
      <c r="DB28" s="42">
        <v>0</v>
      </c>
      <c r="DC28" s="42">
        <v>0</v>
      </c>
      <c r="DD28" s="42">
        <v>0</v>
      </c>
      <c r="DE28" s="42">
        <v>0</v>
      </c>
      <c r="DF28" s="42">
        <v>6</v>
      </c>
      <c r="DG28" s="42">
        <v>1</v>
      </c>
      <c r="DH28" s="42">
        <v>0</v>
      </c>
      <c r="DI28" s="42">
        <v>0</v>
      </c>
      <c r="DJ28" s="42">
        <v>2</v>
      </c>
      <c r="DK28" s="152">
        <v>1</v>
      </c>
      <c r="DL28" s="42">
        <v>5</v>
      </c>
      <c r="DM28" s="42">
        <v>1</v>
      </c>
      <c r="DN28" s="42">
        <v>0</v>
      </c>
      <c r="DO28" s="42">
        <v>0</v>
      </c>
      <c r="DP28" s="42">
        <v>141</v>
      </c>
      <c r="DQ28" s="42">
        <v>10111</v>
      </c>
      <c r="DR28" s="42">
        <v>2720</v>
      </c>
      <c r="DS28" s="42">
        <v>436</v>
      </c>
      <c r="DT28" s="42">
        <v>23470</v>
      </c>
      <c r="DU28" s="42">
        <v>137931</v>
      </c>
      <c r="DV28" s="42">
        <v>158416</v>
      </c>
      <c r="DW28" s="42">
        <v>62044</v>
      </c>
      <c r="DX28" s="42">
        <v>201100</v>
      </c>
      <c r="DY28" s="42">
        <v>3506618</v>
      </c>
      <c r="DZ28" s="42">
        <v>0</v>
      </c>
      <c r="EA28" s="42">
        <v>0</v>
      </c>
      <c r="EB28" s="42">
        <v>4092735</v>
      </c>
      <c r="EC28" s="111">
        <v>235574</v>
      </c>
      <c r="ED28" s="151">
        <v>0</v>
      </c>
      <c r="EE28" s="42">
        <v>64483160</v>
      </c>
      <c r="EF28" s="42">
        <v>2131338</v>
      </c>
      <c r="EG28" s="42">
        <v>66850072</v>
      </c>
      <c r="EH28" s="164">
        <v>7667</v>
      </c>
      <c r="EI28" s="151">
        <v>6789</v>
      </c>
      <c r="EJ28" s="42">
        <v>5191</v>
      </c>
      <c r="EK28" s="42">
        <v>814</v>
      </c>
      <c r="EL28" s="42">
        <v>20461</v>
      </c>
      <c r="EM28" s="111">
        <v>0</v>
      </c>
      <c r="EN28" s="151">
        <v>0</v>
      </c>
      <c r="EO28" s="42">
        <v>0</v>
      </c>
      <c r="EP28" s="42">
        <v>0</v>
      </c>
      <c r="EQ28" s="42">
        <v>0</v>
      </c>
      <c r="ER28" s="42">
        <v>6385</v>
      </c>
      <c r="ES28" s="42">
        <v>0</v>
      </c>
      <c r="ET28" s="42">
        <v>0</v>
      </c>
      <c r="EU28" s="251">
        <v>0</v>
      </c>
      <c r="EV28" s="251">
        <v>0</v>
      </c>
      <c r="EW28" s="42">
        <v>0</v>
      </c>
      <c r="EX28" s="42">
        <v>0</v>
      </c>
      <c r="EY28" s="42">
        <v>0</v>
      </c>
      <c r="EZ28" s="42">
        <v>0</v>
      </c>
      <c r="FA28" s="42">
        <v>0</v>
      </c>
      <c r="FB28" s="42">
        <v>0</v>
      </c>
      <c r="FC28" s="42">
        <v>0</v>
      </c>
      <c r="FD28" s="42">
        <v>0</v>
      </c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</row>
    <row r="29" spans="1:191" ht="27" customHeight="1">
      <c r="A29" s="172" t="s">
        <v>21</v>
      </c>
      <c r="B29" s="12">
        <v>93240</v>
      </c>
      <c r="C29" s="12">
        <v>910180</v>
      </c>
      <c r="D29" s="12">
        <v>0</v>
      </c>
      <c r="E29" s="12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2">
        <v>0</v>
      </c>
      <c r="M29" s="82">
        <v>0</v>
      </c>
      <c r="N29" s="12">
        <v>0</v>
      </c>
      <c r="O29" s="12">
        <v>0</v>
      </c>
      <c r="P29" s="39">
        <v>0</v>
      </c>
      <c r="Q29" s="39">
        <v>0</v>
      </c>
      <c r="R29" s="39">
        <v>0</v>
      </c>
      <c r="S29" s="39">
        <v>0</v>
      </c>
      <c r="T29" s="12">
        <v>58</v>
      </c>
      <c r="U29" s="82">
        <v>50</v>
      </c>
      <c r="V29" s="12">
        <v>0</v>
      </c>
      <c r="W29" s="12">
        <v>8</v>
      </c>
      <c r="X29" s="39">
        <v>68548</v>
      </c>
      <c r="Y29" s="39">
        <v>35875</v>
      </c>
      <c r="Z29" s="39">
        <v>466</v>
      </c>
      <c r="AA29" s="39">
        <v>610</v>
      </c>
      <c r="AB29" s="39">
        <v>3284</v>
      </c>
      <c r="AC29" s="39">
        <v>1239</v>
      </c>
      <c r="AD29" s="12">
        <v>3187</v>
      </c>
      <c r="AE29" s="39">
        <v>69</v>
      </c>
      <c r="AF29" s="39">
        <v>2745</v>
      </c>
      <c r="AG29" s="39">
        <v>3676000</v>
      </c>
      <c r="AH29" s="39">
        <v>3298000</v>
      </c>
      <c r="AI29" s="12">
        <v>3</v>
      </c>
      <c r="AJ29" s="82">
        <v>3</v>
      </c>
      <c r="AK29" s="6">
        <v>3676000</v>
      </c>
      <c r="AL29" s="12">
        <v>3298000</v>
      </c>
      <c r="AM29" s="82">
        <v>2745</v>
      </c>
      <c r="AN29" s="12">
        <v>2272</v>
      </c>
      <c r="AO29" s="39">
        <v>0</v>
      </c>
      <c r="AP29" s="39">
        <v>0</v>
      </c>
      <c r="AQ29" s="39">
        <v>363</v>
      </c>
      <c r="AR29" s="39">
        <v>363</v>
      </c>
      <c r="AS29" s="144">
        <v>363</v>
      </c>
      <c r="AT29" s="39">
        <v>320000</v>
      </c>
      <c r="AU29" s="39">
        <v>320000</v>
      </c>
      <c r="AV29" s="39">
        <v>320000</v>
      </c>
      <c r="AW29" s="39">
        <v>336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144">
        <v>0</v>
      </c>
      <c r="BE29" s="39">
        <v>27</v>
      </c>
      <c r="BF29" s="39">
        <v>27</v>
      </c>
      <c r="BG29" s="39">
        <v>27</v>
      </c>
      <c r="BH29" s="39">
        <v>75000</v>
      </c>
      <c r="BI29" s="39">
        <v>75000</v>
      </c>
      <c r="BJ29" s="39">
        <v>75000</v>
      </c>
      <c r="BK29" s="39">
        <v>24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186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1118</v>
      </c>
      <c r="CF29" s="39">
        <v>1</v>
      </c>
      <c r="CG29" s="39">
        <v>35</v>
      </c>
      <c r="CH29" s="39">
        <v>8</v>
      </c>
      <c r="CI29" s="39">
        <v>548</v>
      </c>
      <c r="CJ29" s="39">
        <v>2</v>
      </c>
      <c r="CK29" s="39">
        <v>726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4</v>
      </c>
      <c r="CS29" s="39">
        <v>0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39">
        <v>0</v>
      </c>
      <c r="DE29" s="39">
        <v>0</v>
      </c>
      <c r="DF29" s="39">
        <v>3</v>
      </c>
      <c r="DG29" s="39">
        <v>0</v>
      </c>
      <c r="DH29" s="39">
        <v>1</v>
      </c>
      <c r="DI29" s="39">
        <v>0</v>
      </c>
      <c r="DJ29" s="39">
        <v>1</v>
      </c>
      <c r="DK29" s="144">
        <v>0</v>
      </c>
      <c r="DL29" s="39">
        <v>2</v>
      </c>
      <c r="DM29" s="39">
        <v>0</v>
      </c>
      <c r="DN29" s="39">
        <v>0</v>
      </c>
      <c r="DO29" s="39">
        <v>0</v>
      </c>
      <c r="DP29" s="39">
        <v>32</v>
      </c>
      <c r="DQ29" s="39">
        <v>2287</v>
      </c>
      <c r="DR29" s="39">
        <v>7639</v>
      </c>
      <c r="DS29" s="39">
        <v>959</v>
      </c>
      <c r="DT29" s="39">
        <v>18318</v>
      </c>
      <c r="DU29" s="39">
        <v>45029</v>
      </c>
      <c r="DV29" s="39">
        <v>45509</v>
      </c>
      <c r="DW29" s="39">
        <v>15881</v>
      </c>
      <c r="DX29" s="39">
        <v>932</v>
      </c>
      <c r="DY29" s="39">
        <v>569509</v>
      </c>
      <c r="DZ29" s="39">
        <v>0</v>
      </c>
      <c r="EA29" s="39">
        <v>0</v>
      </c>
      <c r="EB29" s="39">
        <v>703776</v>
      </c>
      <c r="EC29" s="108">
        <v>5206</v>
      </c>
      <c r="ED29" s="143">
        <v>0</v>
      </c>
      <c r="EE29" s="39">
        <v>254339</v>
      </c>
      <c r="EF29" s="39">
        <v>540850</v>
      </c>
      <c r="EG29" s="39">
        <v>800395</v>
      </c>
      <c r="EH29" s="160">
        <v>0</v>
      </c>
      <c r="EI29" s="143">
        <v>0</v>
      </c>
      <c r="EJ29" s="39">
        <v>0</v>
      </c>
      <c r="EK29" s="39">
        <v>4051</v>
      </c>
      <c r="EL29" s="39">
        <v>4051</v>
      </c>
      <c r="EM29" s="108">
        <v>0</v>
      </c>
      <c r="EN29" s="143">
        <v>0</v>
      </c>
      <c r="EO29" s="39">
        <v>0</v>
      </c>
      <c r="EP29" s="39">
        <v>0</v>
      </c>
      <c r="EQ29" s="39">
        <v>0</v>
      </c>
      <c r="ER29" s="39">
        <v>894</v>
      </c>
      <c r="ES29" s="39">
        <v>0</v>
      </c>
      <c r="ET29" s="39">
        <v>0</v>
      </c>
      <c r="EU29" s="247">
        <v>0</v>
      </c>
      <c r="EV29" s="247">
        <v>0</v>
      </c>
      <c r="EW29" s="39">
        <v>0</v>
      </c>
      <c r="EX29" s="39">
        <v>0</v>
      </c>
      <c r="EY29" s="39">
        <v>0</v>
      </c>
      <c r="EZ29" s="39">
        <v>0</v>
      </c>
      <c r="FA29" s="39">
        <v>0</v>
      </c>
      <c r="FB29" s="39">
        <v>0</v>
      </c>
      <c r="FC29" s="39">
        <v>0</v>
      </c>
      <c r="FD29" s="39">
        <v>0</v>
      </c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</row>
    <row r="30" spans="1:191" ht="27" customHeight="1">
      <c r="A30" s="172" t="s">
        <v>22</v>
      </c>
      <c r="B30" s="12">
        <v>408394</v>
      </c>
      <c r="C30" s="12">
        <v>2757064</v>
      </c>
      <c r="D30" s="12">
        <v>1</v>
      </c>
      <c r="E30" s="12">
        <v>95732</v>
      </c>
      <c r="F30" s="39">
        <v>1</v>
      </c>
      <c r="G30" s="39">
        <v>95732</v>
      </c>
      <c r="H30" s="39">
        <v>0</v>
      </c>
      <c r="I30" s="39">
        <v>0</v>
      </c>
      <c r="J30" s="39">
        <v>0</v>
      </c>
      <c r="K30" s="39">
        <v>0</v>
      </c>
      <c r="L30" s="12">
        <v>0</v>
      </c>
      <c r="M30" s="82">
        <v>0</v>
      </c>
      <c r="N30" s="12">
        <v>0</v>
      </c>
      <c r="O30" s="12">
        <v>0</v>
      </c>
      <c r="P30" s="39">
        <v>0</v>
      </c>
      <c r="Q30" s="39">
        <v>0</v>
      </c>
      <c r="R30" s="39">
        <v>0</v>
      </c>
      <c r="S30" s="39">
        <v>0</v>
      </c>
      <c r="T30" s="12">
        <v>132</v>
      </c>
      <c r="U30" s="82">
        <v>102</v>
      </c>
      <c r="V30" s="12">
        <v>0</v>
      </c>
      <c r="W30" s="12">
        <v>30</v>
      </c>
      <c r="X30" s="39">
        <v>9677</v>
      </c>
      <c r="Y30" s="39">
        <v>100495</v>
      </c>
      <c r="Z30" s="39">
        <v>2612</v>
      </c>
      <c r="AA30" s="39">
        <v>4188</v>
      </c>
      <c r="AB30" s="39">
        <v>7722</v>
      </c>
      <c r="AC30" s="39">
        <v>1656</v>
      </c>
      <c r="AD30" s="12">
        <v>1447</v>
      </c>
      <c r="AE30" s="39">
        <v>0</v>
      </c>
      <c r="AF30" s="39">
        <v>2103</v>
      </c>
      <c r="AG30" s="39">
        <v>970000</v>
      </c>
      <c r="AH30" s="39">
        <v>750000</v>
      </c>
      <c r="AI30" s="12">
        <v>2</v>
      </c>
      <c r="AJ30" s="82">
        <v>2</v>
      </c>
      <c r="AK30" s="6">
        <v>970000</v>
      </c>
      <c r="AL30" s="12">
        <v>750000</v>
      </c>
      <c r="AM30" s="82">
        <v>2103</v>
      </c>
      <c r="AN30" s="12">
        <v>1266</v>
      </c>
      <c r="AO30" s="39">
        <v>0</v>
      </c>
      <c r="AP30" s="39">
        <v>0</v>
      </c>
      <c r="AQ30" s="39">
        <v>2256</v>
      </c>
      <c r="AR30" s="39">
        <v>2256</v>
      </c>
      <c r="AS30" s="144">
        <v>2256</v>
      </c>
      <c r="AT30" s="39">
        <v>1660000</v>
      </c>
      <c r="AU30" s="39">
        <v>1660000</v>
      </c>
      <c r="AV30" s="39">
        <v>1660000</v>
      </c>
      <c r="AW30" s="39">
        <v>1763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144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1283</v>
      </c>
      <c r="BU30" s="39">
        <v>637</v>
      </c>
      <c r="BV30" s="39">
        <v>5</v>
      </c>
      <c r="BW30" s="39">
        <v>4</v>
      </c>
      <c r="BX30" s="39">
        <v>1678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2850</v>
      </c>
      <c r="CF30" s="39">
        <v>3</v>
      </c>
      <c r="CG30" s="39">
        <v>348</v>
      </c>
      <c r="CH30" s="39">
        <v>39</v>
      </c>
      <c r="CI30" s="39">
        <v>2054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5</v>
      </c>
      <c r="CS30" s="39">
        <v>6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1</v>
      </c>
      <c r="DG30" s="39">
        <v>0</v>
      </c>
      <c r="DH30" s="39">
        <v>1</v>
      </c>
      <c r="DI30" s="39">
        <v>0</v>
      </c>
      <c r="DJ30" s="39">
        <v>1</v>
      </c>
      <c r="DK30" s="144">
        <v>0</v>
      </c>
      <c r="DL30" s="39">
        <v>2</v>
      </c>
      <c r="DM30" s="39">
        <v>0</v>
      </c>
      <c r="DN30" s="39">
        <v>0</v>
      </c>
      <c r="DO30" s="39">
        <v>0</v>
      </c>
      <c r="DP30" s="39">
        <v>9</v>
      </c>
      <c r="DQ30" s="39">
        <v>1408</v>
      </c>
      <c r="DR30" s="39">
        <v>5003</v>
      </c>
      <c r="DS30" s="39">
        <v>1273</v>
      </c>
      <c r="DT30" s="39">
        <v>0</v>
      </c>
      <c r="DU30" s="39">
        <v>62795</v>
      </c>
      <c r="DV30" s="39">
        <v>90063</v>
      </c>
      <c r="DW30" s="39">
        <v>17264</v>
      </c>
      <c r="DX30" s="39">
        <v>95732</v>
      </c>
      <c r="DY30" s="39">
        <v>146280</v>
      </c>
      <c r="DZ30" s="39">
        <v>0</v>
      </c>
      <c r="EA30" s="39">
        <v>0</v>
      </c>
      <c r="EB30" s="39">
        <v>418410</v>
      </c>
      <c r="EC30" s="108">
        <v>51689</v>
      </c>
      <c r="ED30" s="143">
        <v>0</v>
      </c>
      <c r="EE30" s="39">
        <v>345174</v>
      </c>
      <c r="EF30" s="39">
        <v>18858</v>
      </c>
      <c r="EG30" s="39">
        <v>415721</v>
      </c>
      <c r="EH30" s="160">
        <v>2620</v>
      </c>
      <c r="EI30" s="143">
        <v>873</v>
      </c>
      <c r="EJ30" s="39">
        <v>2194</v>
      </c>
      <c r="EK30" s="39">
        <v>17724</v>
      </c>
      <c r="EL30" s="39">
        <v>23411</v>
      </c>
      <c r="EM30" s="108">
        <v>0</v>
      </c>
      <c r="EN30" s="143">
        <v>0</v>
      </c>
      <c r="EO30" s="39">
        <v>0</v>
      </c>
      <c r="EP30" s="39">
        <v>0</v>
      </c>
      <c r="EQ30" s="39">
        <v>0</v>
      </c>
      <c r="ER30" s="39">
        <v>3079</v>
      </c>
      <c r="ES30" s="39">
        <v>0</v>
      </c>
      <c r="ET30" s="39">
        <v>0</v>
      </c>
      <c r="EU30" s="247">
        <v>0</v>
      </c>
      <c r="EV30" s="247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ht="27" customHeight="1">
      <c r="A31" s="172" t="s">
        <v>23</v>
      </c>
      <c r="B31" s="12">
        <v>86992</v>
      </c>
      <c r="C31" s="12">
        <v>885173</v>
      </c>
      <c r="D31" s="12">
        <v>9</v>
      </c>
      <c r="E31" s="12">
        <v>135616</v>
      </c>
      <c r="F31" s="39">
        <v>0</v>
      </c>
      <c r="G31" s="39">
        <v>0</v>
      </c>
      <c r="H31" s="39">
        <v>9</v>
      </c>
      <c r="I31" s="39">
        <v>135616</v>
      </c>
      <c r="J31" s="39">
        <v>0</v>
      </c>
      <c r="K31" s="39">
        <v>0</v>
      </c>
      <c r="L31" s="12">
        <v>0</v>
      </c>
      <c r="M31" s="82">
        <v>0</v>
      </c>
      <c r="N31" s="12">
        <v>0</v>
      </c>
      <c r="O31" s="12">
        <v>0</v>
      </c>
      <c r="P31" s="39">
        <v>0</v>
      </c>
      <c r="Q31" s="39">
        <v>0</v>
      </c>
      <c r="R31" s="39">
        <v>0</v>
      </c>
      <c r="S31" s="39">
        <v>0</v>
      </c>
      <c r="T31" s="12">
        <v>69</v>
      </c>
      <c r="U31" s="82">
        <v>69</v>
      </c>
      <c r="V31" s="12">
        <v>0</v>
      </c>
      <c r="W31" s="12">
        <v>0</v>
      </c>
      <c r="X31" s="39">
        <v>76668</v>
      </c>
      <c r="Y31" s="39">
        <v>12162</v>
      </c>
      <c r="Z31" s="39">
        <v>581</v>
      </c>
      <c r="AA31" s="39">
        <v>455</v>
      </c>
      <c r="AB31" s="39">
        <v>3866</v>
      </c>
      <c r="AC31" s="39">
        <v>1277</v>
      </c>
      <c r="AD31" s="12">
        <v>3821</v>
      </c>
      <c r="AE31" s="39">
        <v>0</v>
      </c>
      <c r="AF31" s="39">
        <v>2234</v>
      </c>
      <c r="AG31" s="39">
        <v>1240000</v>
      </c>
      <c r="AH31" s="39">
        <v>1100000</v>
      </c>
      <c r="AI31" s="12">
        <v>1</v>
      </c>
      <c r="AJ31" s="82">
        <v>1</v>
      </c>
      <c r="AK31" s="6">
        <v>1240000</v>
      </c>
      <c r="AL31" s="12">
        <v>1100000</v>
      </c>
      <c r="AM31" s="82">
        <v>2234</v>
      </c>
      <c r="AN31" s="12">
        <v>1816</v>
      </c>
      <c r="AO31" s="39">
        <v>0</v>
      </c>
      <c r="AP31" s="39">
        <v>0</v>
      </c>
      <c r="AQ31" s="39">
        <v>1004</v>
      </c>
      <c r="AR31" s="39">
        <v>1004</v>
      </c>
      <c r="AS31" s="144">
        <v>1004</v>
      </c>
      <c r="AT31" s="39">
        <v>630000</v>
      </c>
      <c r="AU31" s="39">
        <v>630000</v>
      </c>
      <c r="AV31" s="39">
        <v>630000</v>
      </c>
      <c r="AW31" s="39">
        <v>490</v>
      </c>
      <c r="AX31" s="39">
        <v>240</v>
      </c>
      <c r="AY31" s="39">
        <v>240</v>
      </c>
      <c r="AZ31" s="39">
        <v>240</v>
      </c>
      <c r="BA31" s="39">
        <v>120000</v>
      </c>
      <c r="BB31" s="39">
        <v>120000</v>
      </c>
      <c r="BC31" s="39">
        <v>120000</v>
      </c>
      <c r="BD31" s="144">
        <v>235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80</v>
      </c>
      <c r="BU31" s="39">
        <v>80</v>
      </c>
      <c r="BV31" s="39">
        <v>0</v>
      </c>
      <c r="BW31" s="39">
        <v>1</v>
      </c>
      <c r="BX31" s="39">
        <v>841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1474</v>
      </c>
      <c r="CF31" s="39">
        <v>0</v>
      </c>
      <c r="CG31" s="39">
        <v>0</v>
      </c>
      <c r="CH31" s="39">
        <v>4</v>
      </c>
      <c r="CI31" s="39">
        <v>426</v>
      </c>
      <c r="CJ31" s="39">
        <v>1</v>
      </c>
      <c r="CK31" s="39">
        <v>403</v>
      </c>
      <c r="CL31" s="39">
        <v>3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1</v>
      </c>
      <c r="CS31" s="39">
        <v>4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1</v>
      </c>
      <c r="DG31" s="39">
        <v>0</v>
      </c>
      <c r="DH31" s="39">
        <v>0</v>
      </c>
      <c r="DI31" s="39">
        <v>0</v>
      </c>
      <c r="DJ31" s="39">
        <v>0</v>
      </c>
      <c r="DK31" s="144">
        <v>0</v>
      </c>
      <c r="DL31" s="39">
        <v>0</v>
      </c>
      <c r="DM31" s="39">
        <v>0</v>
      </c>
      <c r="DN31" s="39">
        <v>0</v>
      </c>
      <c r="DO31" s="39">
        <v>0</v>
      </c>
      <c r="DP31" s="39">
        <v>1</v>
      </c>
      <c r="DQ31" s="39">
        <v>29</v>
      </c>
      <c r="DR31" s="39">
        <v>11672</v>
      </c>
      <c r="DS31" s="39">
        <v>1597</v>
      </c>
      <c r="DT31" s="39">
        <v>6436</v>
      </c>
      <c r="DU31" s="39">
        <v>47094</v>
      </c>
      <c r="DV31" s="39">
        <v>14441</v>
      </c>
      <c r="DW31" s="39">
        <v>19062</v>
      </c>
      <c r="DX31" s="39">
        <v>128027</v>
      </c>
      <c r="DY31" s="39">
        <v>530463</v>
      </c>
      <c r="DZ31" s="39">
        <v>0</v>
      </c>
      <c r="EA31" s="39">
        <v>32878</v>
      </c>
      <c r="EB31" s="39">
        <v>791670</v>
      </c>
      <c r="EC31" s="108">
        <v>4872</v>
      </c>
      <c r="ED31" s="143">
        <v>683</v>
      </c>
      <c r="EE31" s="39">
        <v>2477706</v>
      </c>
      <c r="EF31" s="39">
        <v>1518013</v>
      </c>
      <c r="EG31" s="39">
        <v>4001274</v>
      </c>
      <c r="EH31" s="160">
        <v>0</v>
      </c>
      <c r="EI31" s="143">
        <v>0</v>
      </c>
      <c r="EJ31" s="39">
        <v>0</v>
      </c>
      <c r="EK31" s="39">
        <v>0</v>
      </c>
      <c r="EL31" s="39">
        <v>0</v>
      </c>
      <c r="EM31" s="108">
        <v>0</v>
      </c>
      <c r="EN31" s="143">
        <v>0</v>
      </c>
      <c r="EO31" s="39">
        <v>0</v>
      </c>
      <c r="EP31" s="39">
        <v>0</v>
      </c>
      <c r="EQ31" s="39">
        <v>0</v>
      </c>
      <c r="ER31" s="39">
        <v>1152</v>
      </c>
      <c r="ES31" s="39">
        <v>0</v>
      </c>
      <c r="ET31" s="39">
        <v>0</v>
      </c>
      <c r="EU31" s="247">
        <v>0</v>
      </c>
      <c r="EV31" s="247">
        <v>0</v>
      </c>
      <c r="EW31" s="39">
        <v>0</v>
      </c>
      <c r="EX31" s="39">
        <v>0</v>
      </c>
      <c r="EY31" s="39">
        <v>0</v>
      </c>
      <c r="EZ31" s="39">
        <v>0</v>
      </c>
      <c r="FA31" s="39">
        <v>0</v>
      </c>
      <c r="FB31" s="39">
        <v>0</v>
      </c>
      <c r="FC31" s="39">
        <v>0</v>
      </c>
      <c r="FD31" s="39">
        <v>0</v>
      </c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</row>
    <row r="32" spans="1:191" ht="27" customHeight="1">
      <c r="A32" s="172" t="s">
        <v>24</v>
      </c>
      <c r="B32" s="12">
        <v>229136</v>
      </c>
      <c r="C32" s="12">
        <v>2049863</v>
      </c>
      <c r="D32" s="12">
        <v>7</v>
      </c>
      <c r="E32" s="12">
        <v>183636</v>
      </c>
      <c r="F32" s="39">
        <v>4</v>
      </c>
      <c r="G32" s="39">
        <v>175227</v>
      </c>
      <c r="H32" s="39">
        <v>3</v>
      </c>
      <c r="I32" s="39">
        <v>8409</v>
      </c>
      <c r="J32" s="39">
        <v>0</v>
      </c>
      <c r="K32" s="39">
        <v>0</v>
      </c>
      <c r="L32" s="12">
        <v>0</v>
      </c>
      <c r="M32" s="82">
        <v>0</v>
      </c>
      <c r="N32" s="12">
        <v>0</v>
      </c>
      <c r="O32" s="12">
        <v>0</v>
      </c>
      <c r="P32" s="39">
        <v>0</v>
      </c>
      <c r="Q32" s="39">
        <v>0</v>
      </c>
      <c r="R32" s="39">
        <v>0</v>
      </c>
      <c r="S32" s="39">
        <v>0</v>
      </c>
      <c r="T32" s="12">
        <v>335</v>
      </c>
      <c r="U32" s="82">
        <v>300</v>
      </c>
      <c r="V32" s="12">
        <v>0</v>
      </c>
      <c r="W32" s="12">
        <v>35</v>
      </c>
      <c r="X32" s="39">
        <v>630131</v>
      </c>
      <c r="Y32" s="39">
        <v>104117</v>
      </c>
      <c r="Z32" s="39">
        <v>3686</v>
      </c>
      <c r="AA32" s="39">
        <v>2958</v>
      </c>
      <c r="AB32" s="39">
        <v>16130</v>
      </c>
      <c r="AC32" s="39">
        <v>5513</v>
      </c>
      <c r="AD32" s="12">
        <v>2576</v>
      </c>
      <c r="AE32" s="39">
        <v>0</v>
      </c>
      <c r="AF32" s="39">
        <v>8662</v>
      </c>
      <c r="AG32" s="39">
        <v>5890000</v>
      </c>
      <c r="AH32" s="39">
        <v>3960000</v>
      </c>
      <c r="AI32" s="12">
        <v>3</v>
      </c>
      <c r="AJ32" s="82">
        <v>3</v>
      </c>
      <c r="AK32" s="6">
        <v>5890000</v>
      </c>
      <c r="AL32" s="12">
        <v>3960000</v>
      </c>
      <c r="AM32" s="82">
        <v>8662</v>
      </c>
      <c r="AN32" s="12">
        <v>6132</v>
      </c>
      <c r="AO32" s="39">
        <v>5130000</v>
      </c>
      <c r="AP32" s="39">
        <v>2470000</v>
      </c>
      <c r="AQ32" s="39">
        <v>2146</v>
      </c>
      <c r="AR32" s="39">
        <v>2146</v>
      </c>
      <c r="AS32" s="144">
        <v>2146</v>
      </c>
      <c r="AT32" s="39">
        <v>2250000</v>
      </c>
      <c r="AU32" s="39">
        <v>2250000</v>
      </c>
      <c r="AV32" s="39">
        <v>2250000</v>
      </c>
      <c r="AW32" s="39">
        <v>1436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144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2549</v>
      </c>
      <c r="BU32" s="39">
        <v>0</v>
      </c>
      <c r="BV32" s="39">
        <v>0</v>
      </c>
      <c r="BW32" s="39">
        <v>3</v>
      </c>
      <c r="BX32" s="39">
        <v>1713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3765</v>
      </c>
      <c r="CF32" s="39">
        <v>0</v>
      </c>
      <c r="CG32" s="39">
        <v>0</v>
      </c>
      <c r="CH32" s="39">
        <v>0</v>
      </c>
      <c r="CI32" s="39">
        <v>0</v>
      </c>
      <c r="CJ32" s="39">
        <v>1</v>
      </c>
      <c r="CK32" s="39">
        <v>299</v>
      </c>
      <c r="CL32" s="39">
        <v>1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3</v>
      </c>
      <c r="DG32" s="39">
        <v>7</v>
      </c>
      <c r="DH32" s="39">
        <v>1</v>
      </c>
      <c r="DI32" s="39">
        <v>1</v>
      </c>
      <c r="DJ32" s="39">
        <v>1</v>
      </c>
      <c r="DK32" s="144">
        <v>0</v>
      </c>
      <c r="DL32" s="39">
        <v>0</v>
      </c>
      <c r="DM32" s="39">
        <v>0</v>
      </c>
      <c r="DN32" s="39">
        <v>0</v>
      </c>
      <c r="DO32" s="39">
        <v>0</v>
      </c>
      <c r="DP32" s="39">
        <v>58</v>
      </c>
      <c r="DQ32" s="39">
        <v>2194</v>
      </c>
      <c r="DR32" s="39">
        <v>16406</v>
      </c>
      <c r="DS32" s="39">
        <v>142</v>
      </c>
      <c r="DT32" s="39">
        <v>0</v>
      </c>
      <c r="DU32" s="39">
        <v>152076</v>
      </c>
      <c r="DV32" s="39">
        <v>71130</v>
      </c>
      <c r="DW32" s="39">
        <v>64313</v>
      </c>
      <c r="DX32" s="39">
        <v>144795</v>
      </c>
      <c r="DY32" s="39">
        <v>1491048</v>
      </c>
      <c r="DZ32" s="39">
        <v>20416</v>
      </c>
      <c r="EA32" s="39">
        <v>93342</v>
      </c>
      <c r="EB32" s="39">
        <v>2053668</v>
      </c>
      <c r="EC32" s="108">
        <v>243807</v>
      </c>
      <c r="ED32" s="143">
        <v>0</v>
      </c>
      <c r="EE32" s="39">
        <v>435040</v>
      </c>
      <c r="EF32" s="39">
        <v>370245</v>
      </c>
      <c r="EG32" s="39">
        <v>1049092</v>
      </c>
      <c r="EH32" s="160">
        <v>1014</v>
      </c>
      <c r="EI32" s="143">
        <v>5762</v>
      </c>
      <c r="EJ32" s="39">
        <v>969</v>
      </c>
      <c r="EK32" s="39">
        <v>7106</v>
      </c>
      <c r="EL32" s="39">
        <v>14851</v>
      </c>
      <c r="EM32" s="108">
        <v>0</v>
      </c>
      <c r="EN32" s="143">
        <v>0</v>
      </c>
      <c r="EO32" s="39">
        <v>0</v>
      </c>
      <c r="EP32" s="39">
        <v>0</v>
      </c>
      <c r="EQ32" s="39">
        <v>0</v>
      </c>
      <c r="ER32" s="39">
        <v>4827</v>
      </c>
      <c r="ES32" s="39">
        <v>0</v>
      </c>
      <c r="ET32" s="39">
        <v>0</v>
      </c>
      <c r="EU32" s="247">
        <v>0</v>
      </c>
      <c r="EV32" s="247">
        <v>0</v>
      </c>
      <c r="EW32" s="39">
        <v>0</v>
      </c>
      <c r="EX32" s="39">
        <v>0</v>
      </c>
      <c r="EY32" s="39">
        <v>0</v>
      </c>
      <c r="EZ32" s="39">
        <v>0</v>
      </c>
      <c r="FA32" s="39">
        <v>0</v>
      </c>
      <c r="FB32" s="39">
        <v>0</v>
      </c>
      <c r="FC32" s="39">
        <v>0</v>
      </c>
      <c r="FD32" s="39">
        <v>0</v>
      </c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spans="1:191" s="256" customFormat="1" ht="27" customHeight="1">
      <c r="A33" s="175" t="s">
        <v>25</v>
      </c>
      <c r="B33" s="15">
        <v>351214</v>
      </c>
      <c r="C33" s="15">
        <v>1702784</v>
      </c>
      <c r="D33" s="15">
        <v>32</v>
      </c>
      <c r="E33" s="15">
        <v>252001</v>
      </c>
      <c r="F33" s="42">
        <v>17</v>
      </c>
      <c r="G33" s="42">
        <v>238553</v>
      </c>
      <c r="H33" s="42">
        <v>15</v>
      </c>
      <c r="I33" s="42">
        <v>13448</v>
      </c>
      <c r="J33" s="42">
        <v>1</v>
      </c>
      <c r="K33" s="42">
        <v>4982</v>
      </c>
      <c r="L33" s="15">
        <v>0</v>
      </c>
      <c r="M33" s="85">
        <v>0</v>
      </c>
      <c r="N33" s="15">
        <v>0</v>
      </c>
      <c r="O33" s="15">
        <v>0</v>
      </c>
      <c r="P33" s="42">
        <v>0</v>
      </c>
      <c r="Q33" s="42">
        <v>0</v>
      </c>
      <c r="R33" s="42">
        <v>0</v>
      </c>
      <c r="S33" s="42">
        <v>0</v>
      </c>
      <c r="T33" s="15">
        <v>426</v>
      </c>
      <c r="U33" s="85">
        <v>426</v>
      </c>
      <c r="V33" s="15">
        <v>0</v>
      </c>
      <c r="W33" s="15">
        <v>0</v>
      </c>
      <c r="X33" s="42">
        <v>167083</v>
      </c>
      <c r="Y33" s="42">
        <v>17059</v>
      </c>
      <c r="Z33" s="42">
        <v>7531</v>
      </c>
      <c r="AA33" s="42">
        <v>6179</v>
      </c>
      <c r="AB33" s="42">
        <v>17789</v>
      </c>
      <c r="AC33" s="42">
        <v>4746</v>
      </c>
      <c r="AD33" s="15">
        <v>0</v>
      </c>
      <c r="AE33" s="42">
        <v>0</v>
      </c>
      <c r="AF33" s="42">
        <v>4463</v>
      </c>
      <c r="AG33" s="42">
        <v>2810000</v>
      </c>
      <c r="AH33" s="42">
        <v>1320000</v>
      </c>
      <c r="AI33" s="15">
        <v>3</v>
      </c>
      <c r="AJ33" s="85">
        <v>2</v>
      </c>
      <c r="AK33" s="9">
        <v>2810000</v>
      </c>
      <c r="AL33" s="15">
        <v>862000</v>
      </c>
      <c r="AM33" s="85">
        <v>3012</v>
      </c>
      <c r="AN33" s="15">
        <v>2212</v>
      </c>
      <c r="AO33" s="42">
        <v>2570000</v>
      </c>
      <c r="AP33" s="42">
        <v>2570000</v>
      </c>
      <c r="AQ33" s="42">
        <v>1359</v>
      </c>
      <c r="AR33" s="42">
        <v>1359</v>
      </c>
      <c r="AS33" s="152">
        <v>1233</v>
      </c>
      <c r="AT33" s="42">
        <v>1040000</v>
      </c>
      <c r="AU33" s="42">
        <v>1040000</v>
      </c>
      <c r="AV33" s="42">
        <v>1040000</v>
      </c>
      <c r="AW33" s="42">
        <v>746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15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3872</v>
      </c>
      <c r="BU33" s="42">
        <v>0</v>
      </c>
      <c r="BV33" s="42">
        <v>0</v>
      </c>
      <c r="BW33" s="42">
        <v>1</v>
      </c>
      <c r="BX33" s="42">
        <v>1783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3440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8</v>
      </c>
      <c r="CS33" s="42">
        <v>9</v>
      </c>
      <c r="CT33" s="42">
        <v>0</v>
      </c>
      <c r="CU33" s="42">
        <v>0</v>
      </c>
      <c r="CV33" s="42">
        <v>0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1</v>
      </c>
      <c r="DG33" s="42">
        <v>1</v>
      </c>
      <c r="DH33" s="42">
        <v>0</v>
      </c>
      <c r="DI33" s="42">
        <v>0</v>
      </c>
      <c r="DJ33" s="42">
        <v>0</v>
      </c>
      <c r="DK33" s="152">
        <v>0</v>
      </c>
      <c r="DL33" s="42">
        <v>0</v>
      </c>
      <c r="DM33" s="42">
        <v>0</v>
      </c>
      <c r="DN33" s="42">
        <v>0</v>
      </c>
      <c r="DO33" s="42">
        <v>0</v>
      </c>
      <c r="DP33" s="42">
        <v>73</v>
      </c>
      <c r="DQ33" s="42">
        <v>4380</v>
      </c>
      <c r="DR33" s="42">
        <v>3829</v>
      </c>
      <c r="DS33" s="42">
        <v>746</v>
      </c>
      <c r="DT33" s="42">
        <v>1399</v>
      </c>
      <c r="DU33" s="42">
        <v>112601</v>
      </c>
      <c r="DV33" s="42">
        <v>50637</v>
      </c>
      <c r="DW33" s="42">
        <v>56694</v>
      </c>
      <c r="DX33" s="42">
        <v>151564</v>
      </c>
      <c r="DY33" s="42">
        <v>149481</v>
      </c>
      <c r="DZ33" s="42">
        <v>0</v>
      </c>
      <c r="EA33" s="42">
        <v>0</v>
      </c>
      <c r="EB33" s="42">
        <v>526951</v>
      </c>
      <c r="EC33" s="111">
        <v>46249</v>
      </c>
      <c r="ED33" s="151">
        <v>0</v>
      </c>
      <c r="EE33" s="42">
        <v>559167</v>
      </c>
      <c r="EF33" s="42">
        <v>24279</v>
      </c>
      <c r="EG33" s="42">
        <v>629695</v>
      </c>
      <c r="EH33" s="164">
        <v>3663</v>
      </c>
      <c r="EI33" s="151">
        <v>0</v>
      </c>
      <c r="EJ33" s="42">
        <v>7589</v>
      </c>
      <c r="EK33" s="42">
        <v>97188</v>
      </c>
      <c r="EL33" s="42">
        <v>108440</v>
      </c>
      <c r="EM33" s="111">
        <v>0</v>
      </c>
      <c r="EN33" s="151">
        <v>0</v>
      </c>
      <c r="EO33" s="42">
        <v>0</v>
      </c>
      <c r="EP33" s="42">
        <v>0</v>
      </c>
      <c r="EQ33" s="42">
        <v>0</v>
      </c>
      <c r="ER33" s="42">
        <v>5092</v>
      </c>
      <c r="ES33" s="42">
        <v>0</v>
      </c>
      <c r="ET33" s="42">
        <v>0</v>
      </c>
      <c r="EU33" s="251">
        <v>0</v>
      </c>
      <c r="EV33" s="251">
        <v>0</v>
      </c>
      <c r="EW33" s="42">
        <v>0</v>
      </c>
      <c r="EX33" s="42">
        <v>0</v>
      </c>
      <c r="EY33" s="42">
        <v>0</v>
      </c>
      <c r="EZ33" s="42">
        <v>0</v>
      </c>
      <c r="FA33" s="42">
        <v>0</v>
      </c>
      <c r="FB33" s="42">
        <v>0</v>
      </c>
      <c r="FC33" s="42">
        <v>0</v>
      </c>
      <c r="FD33" s="42">
        <v>0</v>
      </c>
      <c r="FE33" s="255"/>
      <c r="FF33" s="255"/>
      <c r="FG33" s="255"/>
      <c r="FH33" s="255"/>
      <c r="FI33" s="255"/>
      <c r="FJ33" s="255"/>
      <c r="FK33" s="255"/>
      <c r="FL33" s="255"/>
      <c r="FM33" s="255"/>
      <c r="FN33" s="255"/>
      <c r="FO33" s="255"/>
      <c r="FP33" s="255"/>
      <c r="FQ33" s="255"/>
      <c r="FR33" s="255"/>
      <c r="FS33" s="255"/>
      <c r="FT33" s="255"/>
      <c r="FU33" s="255"/>
      <c r="FV33" s="255"/>
      <c r="FW33" s="255"/>
      <c r="FX33" s="255"/>
      <c r="FY33" s="255"/>
      <c r="FZ33" s="255"/>
      <c r="GA33" s="255"/>
      <c r="GB33" s="255"/>
      <c r="GC33" s="255"/>
      <c r="GD33" s="255"/>
      <c r="GE33" s="255"/>
      <c r="GF33" s="255"/>
      <c r="GG33" s="255"/>
      <c r="GH33" s="255"/>
      <c r="GI33" s="255"/>
    </row>
    <row r="34" spans="1:191" ht="27" customHeight="1">
      <c r="A34" s="172" t="s">
        <v>26</v>
      </c>
      <c r="B34" s="12">
        <v>91872</v>
      </c>
      <c r="C34" s="12">
        <v>731199</v>
      </c>
      <c r="D34" s="12">
        <v>3</v>
      </c>
      <c r="E34" s="12">
        <v>11621</v>
      </c>
      <c r="F34" s="39">
        <v>0</v>
      </c>
      <c r="G34" s="39">
        <v>0</v>
      </c>
      <c r="H34" s="39">
        <v>3</v>
      </c>
      <c r="I34" s="39">
        <v>11621</v>
      </c>
      <c r="J34" s="39">
        <v>0</v>
      </c>
      <c r="K34" s="39">
        <v>0</v>
      </c>
      <c r="L34" s="12">
        <v>0</v>
      </c>
      <c r="M34" s="82">
        <v>0</v>
      </c>
      <c r="N34" s="12">
        <v>0</v>
      </c>
      <c r="O34" s="12">
        <v>0</v>
      </c>
      <c r="P34" s="39">
        <v>0</v>
      </c>
      <c r="Q34" s="39">
        <v>0</v>
      </c>
      <c r="R34" s="39">
        <v>0</v>
      </c>
      <c r="S34" s="39">
        <v>0</v>
      </c>
      <c r="T34" s="12">
        <v>32</v>
      </c>
      <c r="U34" s="82">
        <v>32</v>
      </c>
      <c r="V34" s="12">
        <v>0</v>
      </c>
      <c r="W34" s="12">
        <v>0</v>
      </c>
      <c r="X34" s="39">
        <v>60397</v>
      </c>
      <c r="Y34" s="39">
        <v>0</v>
      </c>
      <c r="Z34" s="39">
        <v>690</v>
      </c>
      <c r="AA34" s="39">
        <v>532</v>
      </c>
      <c r="AB34" s="39">
        <v>3515</v>
      </c>
      <c r="AC34" s="39">
        <v>715</v>
      </c>
      <c r="AD34" s="12">
        <v>3483</v>
      </c>
      <c r="AE34" s="39">
        <v>0</v>
      </c>
      <c r="AF34" s="39">
        <v>2119</v>
      </c>
      <c r="AG34" s="39">
        <v>1150000</v>
      </c>
      <c r="AH34" s="39">
        <v>860000</v>
      </c>
      <c r="AI34" s="12">
        <v>1</v>
      </c>
      <c r="AJ34" s="82">
        <v>1</v>
      </c>
      <c r="AK34" s="6">
        <v>1150000</v>
      </c>
      <c r="AL34" s="12">
        <v>860000</v>
      </c>
      <c r="AM34" s="82">
        <v>2119</v>
      </c>
      <c r="AN34" s="12">
        <v>1157</v>
      </c>
      <c r="AO34" s="39">
        <v>0</v>
      </c>
      <c r="AP34" s="39">
        <v>0</v>
      </c>
      <c r="AQ34" s="39">
        <v>1393</v>
      </c>
      <c r="AR34" s="39">
        <v>1393</v>
      </c>
      <c r="AS34" s="144">
        <v>1393</v>
      </c>
      <c r="AT34" s="39">
        <v>670000</v>
      </c>
      <c r="AU34" s="39">
        <v>670000</v>
      </c>
      <c r="AV34" s="39">
        <v>670000</v>
      </c>
      <c r="AW34" s="39">
        <v>909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144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1</v>
      </c>
      <c r="BX34" s="39">
        <v>599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801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1</v>
      </c>
      <c r="CS34" s="39">
        <v>2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1</v>
      </c>
      <c r="DG34" s="39">
        <v>0</v>
      </c>
      <c r="DH34" s="39">
        <v>0</v>
      </c>
      <c r="DI34" s="39">
        <v>0</v>
      </c>
      <c r="DJ34" s="39">
        <v>1</v>
      </c>
      <c r="DK34" s="144">
        <v>0</v>
      </c>
      <c r="DL34" s="39">
        <v>0</v>
      </c>
      <c r="DM34" s="39">
        <v>0</v>
      </c>
      <c r="DN34" s="39">
        <v>0</v>
      </c>
      <c r="DO34" s="39">
        <v>0</v>
      </c>
      <c r="DP34" s="39">
        <v>16</v>
      </c>
      <c r="DQ34" s="39">
        <v>961</v>
      </c>
      <c r="DR34" s="39">
        <v>992</v>
      </c>
      <c r="DS34" s="39">
        <v>293</v>
      </c>
      <c r="DT34" s="39">
        <v>12140</v>
      </c>
      <c r="DU34" s="39">
        <v>26576</v>
      </c>
      <c r="DV34" s="39">
        <v>22138</v>
      </c>
      <c r="DW34" s="39">
        <v>12433</v>
      </c>
      <c r="DX34" s="39">
        <v>0</v>
      </c>
      <c r="DY34" s="39">
        <v>56795</v>
      </c>
      <c r="DZ34" s="39">
        <v>0</v>
      </c>
      <c r="EA34" s="39">
        <v>0</v>
      </c>
      <c r="EB34" s="39">
        <v>131367</v>
      </c>
      <c r="EC34" s="108">
        <v>405</v>
      </c>
      <c r="ED34" s="143">
        <v>1968</v>
      </c>
      <c r="EE34" s="39">
        <v>0</v>
      </c>
      <c r="EF34" s="39">
        <v>0</v>
      </c>
      <c r="EG34" s="39">
        <v>2373</v>
      </c>
      <c r="EH34" s="160">
        <v>272</v>
      </c>
      <c r="EI34" s="143">
        <v>0</v>
      </c>
      <c r="EJ34" s="39">
        <v>0</v>
      </c>
      <c r="EK34" s="39">
        <v>0</v>
      </c>
      <c r="EL34" s="39">
        <v>272</v>
      </c>
      <c r="EM34" s="108">
        <v>0</v>
      </c>
      <c r="EN34" s="143">
        <v>0</v>
      </c>
      <c r="EO34" s="39">
        <v>0</v>
      </c>
      <c r="EP34" s="39">
        <v>0</v>
      </c>
      <c r="EQ34" s="39">
        <v>0</v>
      </c>
      <c r="ER34" s="39">
        <v>996</v>
      </c>
      <c r="ES34" s="39">
        <v>0</v>
      </c>
      <c r="ET34" s="39">
        <v>0</v>
      </c>
      <c r="EU34" s="247">
        <v>0</v>
      </c>
      <c r="EV34" s="247">
        <v>0</v>
      </c>
      <c r="EW34" s="39">
        <v>0</v>
      </c>
      <c r="EX34" s="39">
        <v>0</v>
      </c>
      <c r="EY34" s="39">
        <v>0</v>
      </c>
      <c r="EZ34" s="39">
        <v>0</v>
      </c>
      <c r="FA34" s="39">
        <v>0</v>
      </c>
      <c r="FB34" s="39">
        <v>0</v>
      </c>
      <c r="FC34" s="39">
        <v>0</v>
      </c>
      <c r="FD34" s="39">
        <v>0</v>
      </c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</row>
    <row r="35" spans="1:191" ht="27" customHeight="1">
      <c r="A35" s="172" t="s">
        <v>27</v>
      </c>
      <c r="B35" s="12">
        <v>303017</v>
      </c>
      <c r="C35" s="12">
        <v>1995907</v>
      </c>
      <c r="D35" s="12">
        <v>0</v>
      </c>
      <c r="E35" s="12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2">
        <v>4</v>
      </c>
      <c r="M35" s="82">
        <v>37282</v>
      </c>
      <c r="N35" s="12">
        <v>0</v>
      </c>
      <c r="O35" s="12">
        <v>0</v>
      </c>
      <c r="P35" s="39">
        <v>4</v>
      </c>
      <c r="Q35" s="39">
        <v>37282</v>
      </c>
      <c r="R35" s="39">
        <v>0</v>
      </c>
      <c r="S35" s="39">
        <v>0</v>
      </c>
      <c r="T35" s="12">
        <v>123</v>
      </c>
      <c r="U35" s="82">
        <v>109</v>
      </c>
      <c r="V35" s="12">
        <v>0</v>
      </c>
      <c r="W35" s="12">
        <v>14</v>
      </c>
      <c r="X35" s="39">
        <v>4288</v>
      </c>
      <c r="Y35" s="39">
        <v>75762</v>
      </c>
      <c r="Z35" s="39">
        <v>2057</v>
      </c>
      <c r="AA35" s="39">
        <v>1053</v>
      </c>
      <c r="AB35" s="39">
        <v>4107</v>
      </c>
      <c r="AC35" s="39">
        <v>902</v>
      </c>
      <c r="AD35" s="12">
        <v>3414</v>
      </c>
      <c r="AE35" s="39">
        <v>0</v>
      </c>
      <c r="AF35" s="39">
        <v>1661</v>
      </c>
      <c r="AG35" s="39">
        <v>970000</v>
      </c>
      <c r="AH35" s="39">
        <v>920000</v>
      </c>
      <c r="AI35" s="12">
        <v>1</v>
      </c>
      <c r="AJ35" s="82">
        <v>1</v>
      </c>
      <c r="AK35" s="6">
        <v>970000</v>
      </c>
      <c r="AL35" s="12">
        <v>920000</v>
      </c>
      <c r="AM35" s="82">
        <v>1566</v>
      </c>
      <c r="AN35" s="12">
        <v>564</v>
      </c>
      <c r="AO35" s="39">
        <v>0</v>
      </c>
      <c r="AP35" s="39">
        <v>0</v>
      </c>
      <c r="AQ35" s="39">
        <v>1239</v>
      </c>
      <c r="AR35" s="39">
        <v>1239</v>
      </c>
      <c r="AS35" s="144">
        <v>1239</v>
      </c>
      <c r="AT35" s="39">
        <v>520000</v>
      </c>
      <c r="AU35" s="39">
        <v>520000</v>
      </c>
      <c r="AV35" s="39">
        <v>520000</v>
      </c>
      <c r="AW35" s="39">
        <v>971</v>
      </c>
      <c r="AX35" s="39">
        <v>81</v>
      </c>
      <c r="AY35" s="39">
        <v>81</v>
      </c>
      <c r="AZ35" s="39">
        <v>81</v>
      </c>
      <c r="BA35" s="39">
        <v>70000</v>
      </c>
      <c r="BB35" s="39">
        <v>70000</v>
      </c>
      <c r="BC35" s="39">
        <v>70000</v>
      </c>
      <c r="BD35" s="144">
        <v>37</v>
      </c>
      <c r="BE35" s="39">
        <v>56</v>
      </c>
      <c r="BF35" s="39">
        <v>56</v>
      </c>
      <c r="BG35" s="39">
        <v>56</v>
      </c>
      <c r="BH35" s="39">
        <v>50000</v>
      </c>
      <c r="BI35" s="39">
        <v>50000</v>
      </c>
      <c r="BJ35" s="39">
        <v>50000</v>
      </c>
      <c r="BK35" s="39">
        <v>56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422</v>
      </c>
      <c r="BU35" s="39">
        <v>0</v>
      </c>
      <c r="BV35" s="39">
        <v>0</v>
      </c>
      <c r="BW35" s="39">
        <v>2</v>
      </c>
      <c r="BX35" s="39">
        <v>1406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2683</v>
      </c>
      <c r="CF35" s="39">
        <v>1</v>
      </c>
      <c r="CG35" s="39">
        <v>339</v>
      </c>
      <c r="CH35" s="39">
        <v>10</v>
      </c>
      <c r="CI35" s="39">
        <v>962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39">
        <v>1</v>
      </c>
      <c r="CP35" s="39">
        <v>1796</v>
      </c>
      <c r="CQ35" s="39">
        <v>3</v>
      </c>
      <c r="CR35" s="39">
        <v>2</v>
      </c>
      <c r="CS35" s="39">
        <v>3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1</v>
      </c>
      <c r="DG35" s="39">
        <v>1</v>
      </c>
      <c r="DH35" s="39">
        <v>0</v>
      </c>
      <c r="DI35" s="39">
        <v>0</v>
      </c>
      <c r="DJ35" s="39">
        <v>1</v>
      </c>
      <c r="DK35" s="144">
        <v>0</v>
      </c>
      <c r="DL35" s="39">
        <v>1</v>
      </c>
      <c r="DM35" s="39">
        <v>0</v>
      </c>
      <c r="DN35" s="39">
        <v>0</v>
      </c>
      <c r="DO35" s="39">
        <v>0</v>
      </c>
      <c r="DP35" s="39">
        <v>34</v>
      </c>
      <c r="DQ35" s="39">
        <v>3487</v>
      </c>
      <c r="DR35" s="39">
        <v>10360</v>
      </c>
      <c r="DS35" s="39">
        <v>548</v>
      </c>
      <c r="DT35" s="39">
        <v>19240</v>
      </c>
      <c r="DU35" s="39">
        <v>35806</v>
      </c>
      <c r="DV35" s="39">
        <v>10281</v>
      </c>
      <c r="DW35" s="39">
        <v>30121</v>
      </c>
      <c r="DX35" s="39">
        <v>1222</v>
      </c>
      <c r="DY35" s="39">
        <v>361184</v>
      </c>
      <c r="DZ35" s="39">
        <v>0</v>
      </c>
      <c r="EA35" s="39">
        <v>1972</v>
      </c>
      <c r="EB35" s="39">
        <v>470734</v>
      </c>
      <c r="EC35" s="108">
        <v>13872</v>
      </c>
      <c r="ED35" s="143">
        <v>0</v>
      </c>
      <c r="EE35" s="39">
        <v>3749062</v>
      </c>
      <c r="EF35" s="39">
        <v>45909</v>
      </c>
      <c r="EG35" s="39">
        <v>3808843</v>
      </c>
      <c r="EH35" s="160">
        <v>0</v>
      </c>
      <c r="EI35" s="143">
        <v>0</v>
      </c>
      <c r="EJ35" s="39">
        <v>0</v>
      </c>
      <c r="EK35" s="39">
        <v>0</v>
      </c>
      <c r="EL35" s="39">
        <v>0</v>
      </c>
      <c r="EM35" s="108">
        <v>0</v>
      </c>
      <c r="EN35" s="143">
        <v>0</v>
      </c>
      <c r="EO35" s="39">
        <v>0</v>
      </c>
      <c r="EP35" s="39">
        <v>0</v>
      </c>
      <c r="EQ35" s="39">
        <v>0</v>
      </c>
      <c r="ER35" s="39">
        <v>1501</v>
      </c>
      <c r="ES35" s="39">
        <v>0</v>
      </c>
      <c r="ET35" s="39">
        <v>0</v>
      </c>
      <c r="EU35" s="247">
        <v>0</v>
      </c>
      <c r="EV35" s="247">
        <v>0</v>
      </c>
      <c r="EW35" s="39">
        <v>0</v>
      </c>
      <c r="EX35" s="39">
        <v>0</v>
      </c>
      <c r="EY35" s="39">
        <v>0</v>
      </c>
      <c r="EZ35" s="39">
        <v>0</v>
      </c>
      <c r="FA35" s="39">
        <v>0</v>
      </c>
      <c r="FB35" s="39">
        <v>0</v>
      </c>
      <c r="FC35" s="39">
        <v>0</v>
      </c>
      <c r="FD35" s="39">
        <v>0</v>
      </c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pans="1:191" ht="27" customHeight="1">
      <c r="A36" s="172" t="s">
        <v>28</v>
      </c>
      <c r="B36" s="12">
        <v>51368</v>
      </c>
      <c r="C36" s="12">
        <v>470865</v>
      </c>
      <c r="D36" s="12">
        <v>0</v>
      </c>
      <c r="E36" s="12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2">
        <v>0</v>
      </c>
      <c r="M36" s="82">
        <v>0</v>
      </c>
      <c r="N36" s="12">
        <v>0</v>
      </c>
      <c r="O36" s="12">
        <v>0</v>
      </c>
      <c r="P36" s="39">
        <v>0</v>
      </c>
      <c r="Q36" s="39">
        <v>0</v>
      </c>
      <c r="R36" s="39">
        <v>0</v>
      </c>
      <c r="S36" s="39">
        <v>0</v>
      </c>
      <c r="T36" s="12">
        <v>53</v>
      </c>
      <c r="U36" s="82">
        <v>42</v>
      </c>
      <c r="V36" s="12">
        <v>0</v>
      </c>
      <c r="W36" s="12">
        <v>11</v>
      </c>
      <c r="X36" s="39">
        <v>36440</v>
      </c>
      <c r="Y36" s="39">
        <v>56047</v>
      </c>
      <c r="Z36" s="39">
        <v>348</v>
      </c>
      <c r="AA36" s="39">
        <v>284</v>
      </c>
      <c r="AB36" s="39">
        <v>2114</v>
      </c>
      <c r="AC36" s="39">
        <v>511</v>
      </c>
      <c r="AD36" s="12">
        <v>1851</v>
      </c>
      <c r="AE36" s="39">
        <v>0</v>
      </c>
      <c r="AF36" s="39">
        <v>0</v>
      </c>
      <c r="AG36" s="39">
        <v>0</v>
      </c>
      <c r="AH36" s="39">
        <v>0</v>
      </c>
      <c r="AI36" s="12">
        <v>0</v>
      </c>
      <c r="AJ36" s="82">
        <v>0</v>
      </c>
      <c r="AK36" s="6">
        <v>0</v>
      </c>
      <c r="AL36" s="12">
        <v>0</v>
      </c>
      <c r="AM36" s="82">
        <v>0</v>
      </c>
      <c r="AN36" s="12">
        <v>0</v>
      </c>
      <c r="AO36" s="39">
        <v>0</v>
      </c>
      <c r="AP36" s="39">
        <v>0</v>
      </c>
      <c r="AQ36" s="39">
        <v>562</v>
      </c>
      <c r="AR36" s="39">
        <v>562</v>
      </c>
      <c r="AS36" s="144">
        <v>562</v>
      </c>
      <c r="AT36" s="39">
        <v>500000</v>
      </c>
      <c r="AU36" s="39">
        <v>500000</v>
      </c>
      <c r="AV36" s="39">
        <v>500000</v>
      </c>
      <c r="AW36" s="39">
        <v>493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144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908</v>
      </c>
      <c r="BU36" s="39">
        <v>880</v>
      </c>
      <c r="BV36" s="39">
        <v>0</v>
      </c>
      <c r="BW36" s="39">
        <v>1</v>
      </c>
      <c r="BX36" s="39">
        <v>669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1096</v>
      </c>
      <c r="CF36" s="39">
        <v>0</v>
      </c>
      <c r="CG36" s="39">
        <v>0</v>
      </c>
      <c r="CH36" s="39">
        <v>13</v>
      </c>
      <c r="CI36" s="39">
        <v>779</v>
      </c>
      <c r="CJ36" s="39">
        <v>1</v>
      </c>
      <c r="CK36" s="39">
        <v>204</v>
      </c>
      <c r="CL36" s="39">
        <v>0</v>
      </c>
      <c r="CM36" s="39">
        <v>0</v>
      </c>
      <c r="CN36" s="39">
        <v>0</v>
      </c>
      <c r="CO36" s="39">
        <v>1</v>
      </c>
      <c r="CP36" s="39">
        <v>1510</v>
      </c>
      <c r="CQ36" s="39">
        <v>1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144"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41</v>
      </c>
      <c r="DQ36" s="39">
        <v>2656</v>
      </c>
      <c r="DR36" s="39">
        <v>3900</v>
      </c>
      <c r="DS36" s="39">
        <v>499</v>
      </c>
      <c r="DT36" s="39">
        <v>0</v>
      </c>
      <c r="DU36" s="39">
        <v>18117</v>
      </c>
      <c r="DV36" s="39">
        <v>27482</v>
      </c>
      <c r="DW36" s="39">
        <v>8980</v>
      </c>
      <c r="DX36" s="39">
        <v>0</v>
      </c>
      <c r="DY36" s="39">
        <v>89858</v>
      </c>
      <c r="DZ36" s="39">
        <v>0</v>
      </c>
      <c r="EA36" s="39">
        <v>0</v>
      </c>
      <c r="EB36" s="39">
        <v>148836</v>
      </c>
      <c r="EC36" s="108">
        <v>0</v>
      </c>
      <c r="ED36" s="143">
        <v>0</v>
      </c>
      <c r="EE36" s="39">
        <v>0</v>
      </c>
      <c r="EF36" s="39">
        <v>0</v>
      </c>
      <c r="EG36" s="39">
        <v>0</v>
      </c>
      <c r="EH36" s="160">
        <v>364</v>
      </c>
      <c r="EI36" s="143">
        <v>0</v>
      </c>
      <c r="EJ36" s="39">
        <v>0</v>
      </c>
      <c r="EK36" s="39">
        <v>4146</v>
      </c>
      <c r="EL36" s="39">
        <v>4510</v>
      </c>
      <c r="EM36" s="108">
        <v>0</v>
      </c>
      <c r="EN36" s="143">
        <v>0</v>
      </c>
      <c r="EO36" s="39">
        <v>0</v>
      </c>
      <c r="EP36" s="39">
        <v>0</v>
      </c>
      <c r="EQ36" s="39">
        <v>0</v>
      </c>
      <c r="ER36" s="39">
        <v>941</v>
      </c>
      <c r="ES36" s="39">
        <v>0</v>
      </c>
      <c r="ET36" s="39">
        <v>0</v>
      </c>
      <c r="EU36" s="247">
        <v>0</v>
      </c>
      <c r="EV36" s="247">
        <v>0</v>
      </c>
      <c r="EW36" s="39">
        <v>0</v>
      </c>
      <c r="EX36" s="39">
        <v>0</v>
      </c>
      <c r="EY36" s="39">
        <v>0</v>
      </c>
      <c r="EZ36" s="39">
        <v>0</v>
      </c>
      <c r="FA36" s="39">
        <v>0</v>
      </c>
      <c r="FB36" s="39">
        <v>0</v>
      </c>
      <c r="FC36" s="39">
        <v>0</v>
      </c>
      <c r="FD36" s="39">
        <v>0</v>
      </c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</row>
    <row r="37" spans="1:191" ht="27" customHeight="1">
      <c r="A37" s="172" t="s">
        <v>29</v>
      </c>
      <c r="B37" s="12">
        <v>140039</v>
      </c>
      <c r="C37" s="12">
        <v>857272</v>
      </c>
      <c r="D37" s="12">
        <v>0</v>
      </c>
      <c r="E37" s="12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12">
        <v>1</v>
      </c>
      <c r="M37" s="82">
        <v>8331</v>
      </c>
      <c r="N37" s="12">
        <v>0</v>
      </c>
      <c r="O37" s="12">
        <v>0</v>
      </c>
      <c r="P37" s="39">
        <v>1</v>
      </c>
      <c r="Q37" s="39">
        <v>8331</v>
      </c>
      <c r="R37" s="39">
        <v>0</v>
      </c>
      <c r="S37" s="39">
        <v>0</v>
      </c>
      <c r="T37" s="12">
        <v>18</v>
      </c>
      <c r="U37" s="82">
        <v>6</v>
      </c>
      <c r="V37" s="12">
        <v>0</v>
      </c>
      <c r="W37" s="12">
        <v>12</v>
      </c>
      <c r="X37" s="39">
        <v>78042</v>
      </c>
      <c r="Y37" s="39">
        <v>86439</v>
      </c>
      <c r="Z37" s="39">
        <v>1755</v>
      </c>
      <c r="AA37" s="39">
        <v>1039</v>
      </c>
      <c r="AB37" s="39">
        <v>2566</v>
      </c>
      <c r="AC37" s="39">
        <v>549</v>
      </c>
      <c r="AD37" s="12">
        <v>2169</v>
      </c>
      <c r="AE37" s="39">
        <v>174</v>
      </c>
      <c r="AF37" s="39">
        <v>0</v>
      </c>
      <c r="AG37" s="39">
        <v>0</v>
      </c>
      <c r="AH37" s="39">
        <v>0</v>
      </c>
      <c r="AI37" s="12">
        <v>0</v>
      </c>
      <c r="AJ37" s="82">
        <v>0</v>
      </c>
      <c r="AK37" s="6">
        <v>0</v>
      </c>
      <c r="AL37" s="12">
        <v>0</v>
      </c>
      <c r="AM37" s="82">
        <v>0</v>
      </c>
      <c r="AN37" s="12">
        <v>0</v>
      </c>
      <c r="AO37" s="39">
        <v>0</v>
      </c>
      <c r="AP37" s="39">
        <v>0</v>
      </c>
      <c r="AQ37" s="39">
        <v>43</v>
      </c>
      <c r="AR37" s="39">
        <v>43</v>
      </c>
      <c r="AS37" s="144">
        <v>43</v>
      </c>
      <c r="AT37" s="39">
        <v>30000</v>
      </c>
      <c r="AU37" s="39">
        <v>30000</v>
      </c>
      <c r="AV37" s="39">
        <v>30000</v>
      </c>
      <c r="AW37" s="39">
        <v>42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144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768</v>
      </c>
      <c r="BU37" s="39">
        <v>648</v>
      </c>
      <c r="BV37" s="39">
        <v>0</v>
      </c>
      <c r="BW37" s="39">
        <v>2</v>
      </c>
      <c r="BX37" s="39">
        <v>1135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2379</v>
      </c>
      <c r="CF37" s="39">
        <v>1</v>
      </c>
      <c r="CG37" s="39">
        <v>485</v>
      </c>
      <c r="CH37" s="39">
        <v>12</v>
      </c>
      <c r="CI37" s="39">
        <v>754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5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9">
        <v>0</v>
      </c>
      <c r="DB37" s="39">
        <v>0</v>
      </c>
      <c r="DC37" s="39">
        <v>0</v>
      </c>
      <c r="DD37" s="39">
        <v>0</v>
      </c>
      <c r="DE37" s="39">
        <v>0</v>
      </c>
      <c r="DF37" s="39">
        <v>6</v>
      </c>
      <c r="DG37" s="39">
        <v>0</v>
      </c>
      <c r="DH37" s="39">
        <v>0</v>
      </c>
      <c r="DI37" s="39">
        <v>0</v>
      </c>
      <c r="DJ37" s="39">
        <v>1</v>
      </c>
      <c r="DK37" s="144">
        <v>0</v>
      </c>
      <c r="DL37" s="39">
        <v>0</v>
      </c>
      <c r="DM37" s="39">
        <v>0</v>
      </c>
      <c r="DN37" s="39">
        <v>0</v>
      </c>
      <c r="DO37" s="39">
        <v>0</v>
      </c>
      <c r="DP37" s="39">
        <v>29</v>
      </c>
      <c r="DQ37" s="39">
        <v>3876</v>
      </c>
      <c r="DR37" s="39">
        <v>7562</v>
      </c>
      <c r="DS37" s="39">
        <v>0</v>
      </c>
      <c r="DT37" s="39">
        <v>0</v>
      </c>
      <c r="DU37" s="39">
        <v>23625</v>
      </c>
      <c r="DV37" s="39">
        <v>14061</v>
      </c>
      <c r="DW37" s="39">
        <v>10214</v>
      </c>
      <c r="DX37" s="39">
        <v>61702</v>
      </c>
      <c r="DY37" s="39">
        <v>191447</v>
      </c>
      <c r="DZ37" s="39">
        <v>0</v>
      </c>
      <c r="EA37" s="39">
        <v>0</v>
      </c>
      <c r="EB37" s="39">
        <v>308611</v>
      </c>
      <c r="EC37" s="108">
        <v>78409</v>
      </c>
      <c r="ED37" s="143">
        <v>3399</v>
      </c>
      <c r="EE37" s="39">
        <v>3789054</v>
      </c>
      <c r="EF37" s="39">
        <v>182007</v>
      </c>
      <c r="EG37" s="39">
        <v>4052869</v>
      </c>
      <c r="EH37" s="160">
        <v>2219</v>
      </c>
      <c r="EI37" s="143">
        <v>7573</v>
      </c>
      <c r="EJ37" s="39">
        <v>608</v>
      </c>
      <c r="EK37" s="39">
        <v>7</v>
      </c>
      <c r="EL37" s="39">
        <v>10407</v>
      </c>
      <c r="EM37" s="108">
        <v>0</v>
      </c>
      <c r="EN37" s="143">
        <v>0</v>
      </c>
      <c r="EO37" s="39">
        <v>0</v>
      </c>
      <c r="EP37" s="39">
        <v>0</v>
      </c>
      <c r="EQ37" s="39">
        <v>0</v>
      </c>
      <c r="ER37" s="39">
        <v>1375</v>
      </c>
      <c r="ES37" s="39">
        <v>0</v>
      </c>
      <c r="ET37" s="39">
        <v>0</v>
      </c>
      <c r="EU37" s="247">
        <v>0</v>
      </c>
      <c r="EV37" s="247">
        <v>0</v>
      </c>
      <c r="EW37" s="39">
        <v>0</v>
      </c>
      <c r="EX37" s="39">
        <v>0</v>
      </c>
      <c r="EY37" s="39">
        <v>0</v>
      </c>
      <c r="EZ37" s="39">
        <v>0</v>
      </c>
      <c r="FA37" s="39">
        <v>0</v>
      </c>
      <c r="FB37" s="39">
        <v>0</v>
      </c>
      <c r="FC37" s="39">
        <v>0</v>
      </c>
      <c r="FD37" s="39">
        <v>0</v>
      </c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</row>
    <row r="38" spans="1:191" s="256" customFormat="1" ht="27" customHeight="1">
      <c r="A38" s="175" t="s">
        <v>30</v>
      </c>
      <c r="B38" s="15">
        <v>130118</v>
      </c>
      <c r="C38" s="15">
        <v>1053114</v>
      </c>
      <c r="D38" s="15">
        <v>0</v>
      </c>
      <c r="E38" s="15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15">
        <v>0</v>
      </c>
      <c r="M38" s="85">
        <v>0</v>
      </c>
      <c r="N38" s="15">
        <v>0</v>
      </c>
      <c r="O38" s="15">
        <v>0</v>
      </c>
      <c r="P38" s="42">
        <v>0</v>
      </c>
      <c r="Q38" s="42">
        <v>0</v>
      </c>
      <c r="R38" s="42">
        <v>0</v>
      </c>
      <c r="S38" s="42">
        <v>0</v>
      </c>
      <c r="T38" s="15">
        <v>28</v>
      </c>
      <c r="U38" s="85">
        <v>10</v>
      </c>
      <c r="V38" s="15">
        <v>0</v>
      </c>
      <c r="W38" s="15">
        <v>18</v>
      </c>
      <c r="X38" s="42">
        <v>51653</v>
      </c>
      <c r="Y38" s="42">
        <v>12332</v>
      </c>
      <c r="Z38" s="42">
        <v>271</v>
      </c>
      <c r="AA38" s="42">
        <v>187</v>
      </c>
      <c r="AB38" s="42">
        <v>1555</v>
      </c>
      <c r="AC38" s="42">
        <v>341</v>
      </c>
      <c r="AD38" s="15">
        <v>1479</v>
      </c>
      <c r="AE38" s="42">
        <v>0</v>
      </c>
      <c r="AF38" s="42">
        <v>896</v>
      </c>
      <c r="AG38" s="42">
        <v>430000</v>
      </c>
      <c r="AH38" s="42">
        <v>430000</v>
      </c>
      <c r="AI38" s="15">
        <v>1</v>
      </c>
      <c r="AJ38" s="85">
        <v>1</v>
      </c>
      <c r="AK38" s="9">
        <v>430000</v>
      </c>
      <c r="AL38" s="15">
        <v>430000</v>
      </c>
      <c r="AM38" s="85">
        <v>896</v>
      </c>
      <c r="AN38" s="15">
        <v>824</v>
      </c>
      <c r="AO38" s="42">
        <v>0</v>
      </c>
      <c r="AP38" s="42">
        <v>0</v>
      </c>
      <c r="AQ38" s="42">
        <v>376</v>
      </c>
      <c r="AR38" s="42">
        <v>376</v>
      </c>
      <c r="AS38" s="152">
        <v>376</v>
      </c>
      <c r="AT38" s="42">
        <v>790000</v>
      </c>
      <c r="AU38" s="42">
        <v>790000</v>
      </c>
      <c r="AV38" s="42">
        <v>790000</v>
      </c>
      <c r="AW38" s="42">
        <v>307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15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153</v>
      </c>
      <c r="BU38" s="42">
        <v>118</v>
      </c>
      <c r="BV38" s="42">
        <v>0</v>
      </c>
      <c r="BW38" s="42">
        <v>1</v>
      </c>
      <c r="BX38" s="42">
        <v>531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1103</v>
      </c>
      <c r="CF38" s="42">
        <v>0</v>
      </c>
      <c r="CG38" s="42">
        <v>0</v>
      </c>
      <c r="CH38" s="42">
        <v>15</v>
      </c>
      <c r="CI38" s="42">
        <v>1065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1</v>
      </c>
      <c r="CS38" s="42">
        <v>1</v>
      </c>
      <c r="CT38" s="42">
        <v>0</v>
      </c>
      <c r="CU38" s="42">
        <v>0</v>
      </c>
      <c r="CV38" s="42">
        <v>0</v>
      </c>
      <c r="CW38" s="42">
        <v>0</v>
      </c>
      <c r="CX38" s="42">
        <v>0</v>
      </c>
      <c r="CY38" s="42">
        <v>0</v>
      </c>
      <c r="CZ38" s="42">
        <v>0</v>
      </c>
      <c r="DA38" s="42">
        <v>0</v>
      </c>
      <c r="DB38" s="42">
        <v>0</v>
      </c>
      <c r="DC38" s="42">
        <v>0</v>
      </c>
      <c r="DD38" s="42">
        <v>0</v>
      </c>
      <c r="DE38" s="42">
        <v>0</v>
      </c>
      <c r="DF38" s="42">
        <v>3</v>
      </c>
      <c r="DG38" s="42">
        <v>0</v>
      </c>
      <c r="DH38" s="42">
        <v>0</v>
      </c>
      <c r="DI38" s="42">
        <v>0</v>
      </c>
      <c r="DJ38" s="42">
        <v>1</v>
      </c>
      <c r="DK38" s="152">
        <v>0</v>
      </c>
      <c r="DL38" s="42">
        <v>0</v>
      </c>
      <c r="DM38" s="42">
        <v>0</v>
      </c>
      <c r="DN38" s="42">
        <v>0</v>
      </c>
      <c r="DO38" s="42">
        <v>0</v>
      </c>
      <c r="DP38" s="42">
        <v>26</v>
      </c>
      <c r="DQ38" s="42">
        <v>2021</v>
      </c>
      <c r="DR38" s="42">
        <v>5622</v>
      </c>
      <c r="DS38" s="42">
        <v>0</v>
      </c>
      <c r="DT38" s="42">
        <v>0</v>
      </c>
      <c r="DU38" s="42">
        <v>23394</v>
      </c>
      <c r="DV38" s="42">
        <v>12580</v>
      </c>
      <c r="DW38" s="42">
        <v>9891</v>
      </c>
      <c r="DX38" s="42">
        <v>0</v>
      </c>
      <c r="DY38" s="42">
        <v>407900</v>
      </c>
      <c r="DZ38" s="42">
        <v>0</v>
      </c>
      <c r="EA38" s="42">
        <v>545</v>
      </c>
      <c r="EB38" s="42">
        <v>459932</v>
      </c>
      <c r="EC38" s="111">
        <v>18426</v>
      </c>
      <c r="ED38" s="151">
        <v>0</v>
      </c>
      <c r="EE38" s="42">
        <v>200491</v>
      </c>
      <c r="EF38" s="42">
        <v>42748</v>
      </c>
      <c r="EG38" s="42">
        <v>261665</v>
      </c>
      <c r="EH38" s="164">
        <v>0</v>
      </c>
      <c r="EI38" s="151">
        <v>0</v>
      </c>
      <c r="EJ38" s="42">
        <v>0</v>
      </c>
      <c r="EK38" s="42">
        <v>0</v>
      </c>
      <c r="EL38" s="42">
        <v>0</v>
      </c>
      <c r="EM38" s="111">
        <v>0</v>
      </c>
      <c r="EN38" s="151">
        <v>0</v>
      </c>
      <c r="EO38" s="42">
        <v>0</v>
      </c>
      <c r="EP38" s="42">
        <v>0</v>
      </c>
      <c r="EQ38" s="42">
        <v>0</v>
      </c>
      <c r="ER38" s="42">
        <v>815</v>
      </c>
      <c r="ES38" s="42">
        <v>0</v>
      </c>
      <c r="ET38" s="42">
        <v>0</v>
      </c>
      <c r="EU38" s="251">
        <v>0</v>
      </c>
      <c r="EV38" s="251">
        <v>0</v>
      </c>
      <c r="EW38" s="42">
        <v>0</v>
      </c>
      <c r="EX38" s="42">
        <v>0</v>
      </c>
      <c r="EY38" s="42">
        <v>0</v>
      </c>
      <c r="EZ38" s="42">
        <v>0</v>
      </c>
      <c r="FA38" s="42">
        <v>0</v>
      </c>
      <c r="FB38" s="42">
        <v>0</v>
      </c>
      <c r="FC38" s="42">
        <v>0</v>
      </c>
      <c r="FD38" s="42">
        <v>0</v>
      </c>
      <c r="FE38" s="255"/>
      <c r="FF38" s="255"/>
      <c r="FG38" s="255"/>
      <c r="FH38" s="255"/>
      <c r="FI38" s="255"/>
      <c r="FJ38" s="255"/>
      <c r="FK38" s="255"/>
      <c r="FL38" s="255"/>
      <c r="FM38" s="255"/>
      <c r="FN38" s="255"/>
      <c r="FO38" s="255"/>
      <c r="FP38" s="255"/>
      <c r="FQ38" s="255"/>
      <c r="FR38" s="255"/>
      <c r="FS38" s="255"/>
      <c r="FT38" s="255"/>
      <c r="FU38" s="255"/>
      <c r="FV38" s="255"/>
      <c r="FW38" s="255"/>
      <c r="FX38" s="255"/>
      <c r="FY38" s="255"/>
      <c r="FZ38" s="255"/>
      <c r="GA38" s="255"/>
      <c r="GB38" s="255"/>
      <c r="GC38" s="255"/>
      <c r="GD38" s="255"/>
      <c r="GE38" s="255"/>
      <c r="GF38" s="255"/>
      <c r="GG38" s="255"/>
      <c r="GH38" s="255"/>
      <c r="GI38" s="255"/>
    </row>
    <row r="39" spans="1:191" ht="27" customHeight="1">
      <c r="A39" s="172" t="s">
        <v>74</v>
      </c>
      <c r="B39" s="12">
        <v>359775</v>
      </c>
      <c r="C39" s="12">
        <v>2852977</v>
      </c>
      <c r="D39" s="12">
        <v>26</v>
      </c>
      <c r="E39" s="12">
        <v>2344802</v>
      </c>
      <c r="F39" s="39">
        <v>8</v>
      </c>
      <c r="G39" s="39">
        <v>278616</v>
      </c>
      <c r="H39" s="39">
        <v>18</v>
      </c>
      <c r="I39" s="39">
        <v>2066186</v>
      </c>
      <c r="J39" s="39">
        <v>0</v>
      </c>
      <c r="K39" s="39">
        <v>0</v>
      </c>
      <c r="L39" s="12">
        <v>19</v>
      </c>
      <c r="M39" s="82">
        <v>423525</v>
      </c>
      <c r="N39" s="12">
        <v>0</v>
      </c>
      <c r="O39" s="12">
        <v>0</v>
      </c>
      <c r="P39" s="39">
        <v>19</v>
      </c>
      <c r="Q39" s="39">
        <v>423525</v>
      </c>
      <c r="R39" s="39">
        <v>0</v>
      </c>
      <c r="S39" s="39">
        <v>0</v>
      </c>
      <c r="T39" s="12">
        <v>503</v>
      </c>
      <c r="U39" s="82">
        <v>503</v>
      </c>
      <c r="V39" s="12">
        <v>0</v>
      </c>
      <c r="W39" s="12">
        <v>0</v>
      </c>
      <c r="X39" s="39">
        <v>262009</v>
      </c>
      <c r="Y39" s="39">
        <v>103182</v>
      </c>
      <c r="Z39" s="39">
        <v>11519</v>
      </c>
      <c r="AA39" s="39">
        <v>6712</v>
      </c>
      <c r="AB39" s="39">
        <v>23424</v>
      </c>
      <c r="AC39" s="39">
        <v>6499</v>
      </c>
      <c r="AD39" s="12">
        <v>3838</v>
      </c>
      <c r="AE39" s="39">
        <v>0</v>
      </c>
      <c r="AF39" s="39">
        <v>9006</v>
      </c>
      <c r="AG39" s="39">
        <v>5060000</v>
      </c>
      <c r="AH39" s="39">
        <v>3030000</v>
      </c>
      <c r="AI39" s="12">
        <v>2</v>
      </c>
      <c r="AJ39" s="82">
        <v>2</v>
      </c>
      <c r="AK39" s="6">
        <v>5060000</v>
      </c>
      <c r="AL39" s="12">
        <v>3030000</v>
      </c>
      <c r="AM39" s="82">
        <v>9006</v>
      </c>
      <c r="AN39" s="12">
        <v>3070</v>
      </c>
      <c r="AO39" s="39">
        <v>0</v>
      </c>
      <c r="AP39" s="39">
        <v>0</v>
      </c>
      <c r="AQ39" s="39">
        <v>2412</v>
      </c>
      <c r="AR39" s="39">
        <v>2412</v>
      </c>
      <c r="AS39" s="144">
        <v>2412</v>
      </c>
      <c r="AT39" s="39">
        <v>2120000</v>
      </c>
      <c r="AU39" s="39">
        <v>2120000</v>
      </c>
      <c r="AV39" s="39">
        <v>2120000</v>
      </c>
      <c r="AW39" s="39">
        <v>972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144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2928</v>
      </c>
      <c r="BU39" s="39">
        <v>214</v>
      </c>
      <c r="BV39" s="39">
        <v>0</v>
      </c>
      <c r="BW39" s="39">
        <v>5</v>
      </c>
      <c r="BX39" s="39">
        <v>3489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2916</v>
      </c>
      <c r="CF39" s="39">
        <v>2</v>
      </c>
      <c r="CG39" s="39">
        <v>5945</v>
      </c>
      <c r="CH39" s="39">
        <v>0</v>
      </c>
      <c r="CI39" s="39">
        <v>0</v>
      </c>
      <c r="CJ39" s="39">
        <v>1</v>
      </c>
      <c r="CK39" s="39">
        <v>196</v>
      </c>
      <c r="CL39" s="39">
        <v>1</v>
      </c>
      <c r="CM39" s="39">
        <v>0</v>
      </c>
      <c r="CN39" s="39">
        <v>0</v>
      </c>
      <c r="CO39" s="39">
        <v>0</v>
      </c>
      <c r="CP39" s="39">
        <v>0</v>
      </c>
      <c r="CQ39" s="39">
        <v>0</v>
      </c>
      <c r="CR39" s="39">
        <v>10</v>
      </c>
      <c r="CS39" s="39">
        <v>9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3</v>
      </c>
      <c r="DG39" s="39">
        <v>0</v>
      </c>
      <c r="DH39" s="39">
        <v>0</v>
      </c>
      <c r="DI39" s="39">
        <v>0</v>
      </c>
      <c r="DJ39" s="39">
        <v>0</v>
      </c>
      <c r="DK39" s="144">
        <v>0</v>
      </c>
      <c r="DL39" s="39">
        <v>0</v>
      </c>
      <c r="DM39" s="39">
        <v>0</v>
      </c>
      <c r="DN39" s="39">
        <v>0</v>
      </c>
      <c r="DO39" s="39">
        <v>0</v>
      </c>
      <c r="DP39" s="39">
        <v>50</v>
      </c>
      <c r="DQ39" s="39">
        <v>3494</v>
      </c>
      <c r="DR39" s="39">
        <v>30149</v>
      </c>
      <c r="DS39" s="39">
        <v>6169</v>
      </c>
      <c r="DT39" s="39">
        <v>21019</v>
      </c>
      <c r="DU39" s="39">
        <v>107253</v>
      </c>
      <c r="DV39" s="39">
        <v>64690</v>
      </c>
      <c r="DW39" s="39">
        <v>105310</v>
      </c>
      <c r="DX39" s="39">
        <v>50920</v>
      </c>
      <c r="DY39" s="39">
        <v>343905</v>
      </c>
      <c r="DZ39" s="39">
        <v>0</v>
      </c>
      <c r="EA39" s="39">
        <v>0</v>
      </c>
      <c r="EB39" s="39">
        <v>729415</v>
      </c>
      <c r="EC39" s="108">
        <v>103359</v>
      </c>
      <c r="ED39" s="143">
        <v>150</v>
      </c>
      <c r="EE39" s="39">
        <v>8144682</v>
      </c>
      <c r="EF39" s="39">
        <v>233114</v>
      </c>
      <c r="EG39" s="39">
        <v>8481305</v>
      </c>
      <c r="EH39" s="160">
        <v>60</v>
      </c>
      <c r="EI39" s="143">
        <v>20340</v>
      </c>
      <c r="EJ39" s="39">
        <v>0</v>
      </c>
      <c r="EK39" s="39">
        <v>0</v>
      </c>
      <c r="EL39" s="39">
        <v>20400</v>
      </c>
      <c r="EM39" s="108">
        <v>0</v>
      </c>
      <c r="EN39" s="143">
        <v>0</v>
      </c>
      <c r="EO39" s="39">
        <v>0</v>
      </c>
      <c r="EP39" s="39">
        <v>0</v>
      </c>
      <c r="EQ39" s="39">
        <v>0</v>
      </c>
      <c r="ER39" s="39">
        <v>7163</v>
      </c>
      <c r="ES39" s="39">
        <v>0</v>
      </c>
      <c r="ET39" s="39">
        <v>0</v>
      </c>
      <c r="EU39" s="247">
        <v>0</v>
      </c>
      <c r="EV39" s="247">
        <v>0</v>
      </c>
      <c r="EW39" s="39">
        <v>0</v>
      </c>
      <c r="EX39" s="39">
        <v>0</v>
      </c>
      <c r="EY39" s="39">
        <v>0</v>
      </c>
      <c r="EZ39" s="39">
        <v>0</v>
      </c>
      <c r="FA39" s="39">
        <v>0</v>
      </c>
      <c r="FB39" s="39">
        <v>0</v>
      </c>
      <c r="FC39" s="39">
        <v>0</v>
      </c>
      <c r="FD39" s="39">
        <v>0</v>
      </c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</row>
    <row r="40" spans="1:191" ht="27" customHeight="1">
      <c r="A40" s="172" t="s">
        <v>31</v>
      </c>
      <c r="B40" s="12">
        <v>345987</v>
      </c>
      <c r="C40" s="12">
        <v>2943592</v>
      </c>
      <c r="D40" s="12">
        <v>7</v>
      </c>
      <c r="E40" s="12">
        <v>46851</v>
      </c>
      <c r="F40" s="39">
        <v>7</v>
      </c>
      <c r="G40" s="39">
        <v>46851</v>
      </c>
      <c r="H40" s="39">
        <v>0</v>
      </c>
      <c r="I40" s="39">
        <v>0</v>
      </c>
      <c r="J40" s="39">
        <v>0</v>
      </c>
      <c r="K40" s="39">
        <v>0</v>
      </c>
      <c r="L40" s="12">
        <v>0</v>
      </c>
      <c r="M40" s="82">
        <v>0</v>
      </c>
      <c r="N40" s="12">
        <v>0</v>
      </c>
      <c r="O40" s="12">
        <v>0</v>
      </c>
      <c r="P40" s="39">
        <v>0</v>
      </c>
      <c r="Q40" s="39">
        <v>0</v>
      </c>
      <c r="R40" s="39">
        <v>0</v>
      </c>
      <c r="S40" s="39">
        <v>0</v>
      </c>
      <c r="T40" s="12">
        <v>183</v>
      </c>
      <c r="U40" s="82">
        <v>179</v>
      </c>
      <c r="V40" s="12">
        <v>0</v>
      </c>
      <c r="W40" s="12">
        <v>4</v>
      </c>
      <c r="X40" s="39">
        <v>23855</v>
      </c>
      <c r="Y40" s="39">
        <v>27637</v>
      </c>
      <c r="Z40" s="39">
        <v>1786</v>
      </c>
      <c r="AA40" s="39">
        <v>4213</v>
      </c>
      <c r="AB40" s="39">
        <v>19883</v>
      </c>
      <c r="AC40" s="39">
        <v>5526</v>
      </c>
      <c r="AD40" s="12">
        <v>0</v>
      </c>
      <c r="AE40" s="39">
        <v>0</v>
      </c>
      <c r="AF40" s="39">
        <v>11006</v>
      </c>
      <c r="AG40" s="39">
        <v>7590000</v>
      </c>
      <c r="AH40" s="39">
        <v>6232500</v>
      </c>
      <c r="AI40" s="12">
        <v>0</v>
      </c>
      <c r="AJ40" s="82">
        <v>0</v>
      </c>
      <c r="AK40" s="6">
        <v>7590000</v>
      </c>
      <c r="AL40" s="12">
        <v>6232500</v>
      </c>
      <c r="AM40" s="82">
        <v>11006</v>
      </c>
      <c r="AN40" s="12">
        <v>9004</v>
      </c>
      <c r="AO40" s="39">
        <v>0</v>
      </c>
      <c r="AP40" s="39">
        <v>0</v>
      </c>
      <c r="AQ40" s="39">
        <v>3642</v>
      </c>
      <c r="AR40" s="39">
        <v>3642</v>
      </c>
      <c r="AS40" s="144">
        <v>3642</v>
      </c>
      <c r="AT40" s="39">
        <v>5220000</v>
      </c>
      <c r="AU40" s="39">
        <v>5220000</v>
      </c>
      <c r="AV40" s="39">
        <v>5220000</v>
      </c>
      <c r="AW40" s="39">
        <v>2287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144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2702</v>
      </c>
      <c r="BU40" s="39">
        <v>0</v>
      </c>
      <c r="BV40" s="39">
        <v>0</v>
      </c>
      <c r="BW40" s="39">
        <v>2</v>
      </c>
      <c r="BX40" s="39">
        <v>2841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2010</v>
      </c>
      <c r="CF40" s="39">
        <v>0</v>
      </c>
      <c r="CG40" s="39">
        <v>0</v>
      </c>
      <c r="CH40" s="39">
        <v>1</v>
      </c>
      <c r="CI40" s="39">
        <v>86</v>
      </c>
      <c r="CJ40" s="39">
        <v>2</v>
      </c>
      <c r="CK40" s="39">
        <v>607</v>
      </c>
      <c r="CL40" s="39">
        <v>12</v>
      </c>
      <c r="CM40" s="39">
        <v>0</v>
      </c>
      <c r="CN40" s="39">
        <v>0</v>
      </c>
      <c r="CO40" s="39">
        <v>1</v>
      </c>
      <c r="CP40" s="39">
        <v>2407</v>
      </c>
      <c r="CQ40" s="39">
        <v>2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1</v>
      </c>
      <c r="DG40" s="39">
        <v>1</v>
      </c>
      <c r="DH40" s="39">
        <v>0</v>
      </c>
      <c r="DI40" s="39">
        <v>0</v>
      </c>
      <c r="DJ40" s="39">
        <v>2</v>
      </c>
      <c r="DK40" s="144">
        <v>0</v>
      </c>
      <c r="DL40" s="39">
        <v>2</v>
      </c>
      <c r="DM40" s="39">
        <v>0</v>
      </c>
      <c r="DN40" s="39">
        <v>0</v>
      </c>
      <c r="DO40" s="39">
        <v>0</v>
      </c>
      <c r="DP40" s="39">
        <v>81</v>
      </c>
      <c r="DQ40" s="39">
        <v>4486</v>
      </c>
      <c r="DR40" s="39">
        <v>12803</v>
      </c>
      <c r="DS40" s="39">
        <v>1311</v>
      </c>
      <c r="DT40" s="39">
        <v>8168</v>
      </c>
      <c r="DU40" s="39">
        <v>122076</v>
      </c>
      <c r="DV40" s="39">
        <v>78184</v>
      </c>
      <c r="DW40" s="39">
        <v>48583</v>
      </c>
      <c r="DX40" s="39">
        <v>15138</v>
      </c>
      <c r="DY40" s="39">
        <v>307763</v>
      </c>
      <c r="DZ40" s="39">
        <v>0</v>
      </c>
      <c r="EA40" s="39">
        <v>0</v>
      </c>
      <c r="EB40" s="39">
        <v>594026</v>
      </c>
      <c r="EC40" s="108">
        <v>1816</v>
      </c>
      <c r="ED40" s="143">
        <v>0</v>
      </c>
      <c r="EE40" s="39">
        <v>7864991</v>
      </c>
      <c r="EF40" s="39">
        <v>82021</v>
      </c>
      <c r="EG40" s="39">
        <v>7948828</v>
      </c>
      <c r="EH40" s="160">
        <v>0</v>
      </c>
      <c r="EI40" s="143">
        <v>0</v>
      </c>
      <c r="EJ40" s="39">
        <v>0</v>
      </c>
      <c r="EK40" s="39">
        <v>25005</v>
      </c>
      <c r="EL40" s="39">
        <v>25005</v>
      </c>
      <c r="EM40" s="108">
        <v>0</v>
      </c>
      <c r="EN40" s="143">
        <v>0</v>
      </c>
      <c r="EO40" s="39">
        <v>0</v>
      </c>
      <c r="EP40" s="39">
        <v>0</v>
      </c>
      <c r="EQ40" s="39">
        <v>0</v>
      </c>
      <c r="ER40" s="39">
        <v>3592</v>
      </c>
      <c r="ES40" s="39">
        <v>0</v>
      </c>
      <c r="ET40" s="39">
        <v>0</v>
      </c>
      <c r="EU40" s="247">
        <v>0</v>
      </c>
      <c r="EV40" s="247">
        <v>0</v>
      </c>
      <c r="EW40" s="39">
        <v>0</v>
      </c>
      <c r="EX40" s="39">
        <v>0</v>
      </c>
      <c r="EY40" s="39">
        <v>0</v>
      </c>
      <c r="EZ40" s="39">
        <v>0</v>
      </c>
      <c r="FA40" s="39">
        <v>0</v>
      </c>
      <c r="FB40" s="39">
        <v>0</v>
      </c>
      <c r="FC40" s="39">
        <v>0</v>
      </c>
      <c r="FD40" s="39">
        <v>0</v>
      </c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</row>
    <row r="41" spans="1:191" ht="27" customHeight="1">
      <c r="A41" s="172" t="s">
        <v>32</v>
      </c>
      <c r="B41" s="12">
        <v>156995</v>
      </c>
      <c r="C41" s="12">
        <v>1241606</v>
      </c>
      <c r="D41" s="12">
        <v>8</v>
      </c>
      <c r="E41" s="12">
        <v>157681</v>
      </c>
      <c r="F41" s="39">
        <v>1</v>
      </c>
      <c r="G41" s="39">
        <v>146000</v>
      </c>
      <c r="H41" s="39">
        <v>7</v>
      </c>
      <c r="I41" s="39">
        <v>11681</v>
      </c>
      <c r="J41" s="39">
        <v>0</v>
      </c>
      <c r="K41" s="39">
        <v>0</v>
      </c>
      <c r="L41" s="12">
        <v>0</v>
      </c>
      <c r="M41" s="82">
        <v>0</v>
      </c>
      <c r="N41" s="12">
        <v>0</v>
      </c>
      <c r="O41" s="12">
        <v>0</v>
      </c>
      <c r="P41" s="39">
        <v>0</v>
      </c>
      <c r="Q41" s="39">
        <v>0</v>
      </c>
      <c r="R41" s="39">
        <v>0</v>
      </c>
      <c r="S41" s="39">
        <v>0</v>
      </c>
      <c r="T41" s="12">
        <v>71</v>
      </c>
      <c r="U41" s="82">
        <v>71</v>
      </c>
      <c r="V41" s="12">
        <v>0</v>
      </c>
      <c r="W41" s="12">
        <v>0</v>
      </c>
      <c r="X41" s="39">
        <v>40934</v>
      </c>
      <c r="Y41" s="39">
        <v>5201</v>
      </c>
      <c r="Z41" s="39">
        <v>150</v>
      </c>
      <c r="AA41" s="39">
        <v>1487</v>
      </c>
      <c r="AB41" s="39">
        <v>6925</v>
      </c>
      <c r="AC41" s="39">
        <v>1494</v>
      </c>
      <c r="AD41" s="12">
        <v>0</v>
      </c>
      <c r="AE41" s="39">
        <v>0</v>
      </c>
      <c r="AF41" s="39">
        <v>0</v>
      </c>
      <c r="AG41" s="39">
        <v>0</v>
      </c>
      <c r="AH41" s="39">
        <v>0</v>
      </c>
      <c r="AI41" s="12">
        <v>0</v>
      </c>
      <c r="AJ41" s="82">
        <v>0</v>
      </c>
      <c r="AK41" s="6">
        <v>0</v>
      </c>
      <c r="AL41" s="12">
        <v>0</v>
      </c>
      <c r="AM41" s="82">
        <v>0</v>
      </c>
      <c r="AN41" s="12">
        <v>0</v>
      </c>
      <c r="AO41" s="39">
        <v>0</v>
      </c>
      <c r="AP41" s="39">
        <v>0</v>
      </c>
      <c r="AQ41" s="39">
        <v>6561</v>
      </c>
      <c r="AR41" s="39">
        <v>6561</v>
      </c>
      <c r="AS41" s="144">
        <v>6561</v>
      </c>
      <c r="AT41" s="39">
        <v>17000000</v>
      </c>
      <c r="AU41" s="39">
        <v>17000000</v>
      </c>
      <c r="AV41" s="39">
        <v>17000000</v>
      </c>
      <c r="AW41" s="39">
        <v>6237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144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351</v>
      </c>
      <c r="BU41" s="39">
        <v>0</v>
      </c>
      <c r="BV41" s="39">
        <v>0</v>
      </c>
      <c r="BW41" s="39">
        <v>1</v>
      </c>
      <c r="BX41" s="39">
        <v>682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0</v>
      </c>
      <c r="CE41" s="39">
        <v>849</v>
      </c>
      <c r="CF41" s="39">
        <v>0</v>
      </c>
      <c r="CG41" s="39">
        <v>0</v>
      </c>
      <c r="CH41" s="39">
        <v>1</v>
      </c>
      <c r="CI41" s="39">
        <v>30</v>
      </c>
      <c r="CJ41" s="39">
        <v>1</v>
      </c>
      <c r="CK41" s="39">
        <v>487</v>
      </c>
      <c r="CL41" s="39">
        <v>3</v>
      </c>
      <c r="CM41" s="39">
        <v>0</v>
      </c>
      <c r="CN41" s="39">
        <v>0</v>
      </c>
      <c r="CO41" s="39">
        <v>0</v>
      </c>
      <c r="CP41" s="39">
        <v>0</v>
      </c>
      <c r="CQ41" s="39">
        <v>0</v>
      </c>
      <c r="CR41" s="39">
        <v>1</v>
      </c>
      <c r="CS41" s="39">
        <v>4</v>
      </c>
      <c r="CT41" s="39">
        <v>1</v>
      </c>
      <c r="CU41" s="39">
        <v>0</v>
      </c>
      <c r="CV41" s="39">
        <v>0</v>
      </c>
      <c r="CW41" s="39">
        <v>0</v>
      </c>
      <c r="CX41" s="39">
        <v>0</v>
      </c>
      <c r="CY41" s="39">
        <v>0</v>
      </c>
      <c r="CZ41" s="39">
        <v>0</v>
      </c>
      <c r="DA41" s="39">
        <v>0</v>
      </c>
      <c r="DB41" s="39">
        <v>0</v>
      </c>
      <c r="DC41" s="39">
        <v>0</v>
      </c>
      <c r="DD41" s="39">
        <v>0</v>
      </c>
      <c r="DE41" s="39">
        <v>0</v>
      </c>
      <c r="DF41" s="39">
        <v>1</v>
      </c>
      <c r="DG41" s="39">
        <v>2</v>
      </c>
      <c r="DH41" s="39">
        <v>1</v>
      </c>
      <c r="DI41" s="39">
        <v>1</v>
      </c>
      <c r="DJ41" s="39">
        <v>2</v>
      </c>
      <c r="DK41" s="144">
        <v>1</v>
      </c>
      <c r="DL41" s="39">
        <v>3</v>
      </c>
      <c r="DM41" s="39">
        <v>1</v>
      </c>
      <c r="DN41" s="39">
        <v>0</v>
      </c>
      <c r="DO41" s="39">
        <v>0</v>
      </c>
      <c r="DP41" s="39">
        <v>8</v>
      </c>
      <c r="DQ41" s="39">
        <v>791</v>
      </c>
      <c r="DR41" s="39">
        <v>1582</v>
      </c>
      <c r="DS41" s="39">
        <v>1635</v>
      </c>
      <c r="DT41" s="39">
        <v>419</v>
      </c>
      <c r="DU41" s="39">
        <v>58850</v>
      </c>
      <c r="DV41" s="39">
        <v>53671</v>
      </c>
      <c r="DW41" s="39">
        <v>14852</v>
      </c>
      <c r="DX41" s="39">
        <v>193806</v>
      </c>
      <c r="DY41" s="39">
        <v>108277</v>
      </c>
      <c r="DZ41" s="39">
        <v>0</v>
      </c>
      <c r="EA41" s="39">
        <v>47333</v>
      </c>
      <c r="EB41" s="39">
        <v>480425</v>
      </c>
      <c r="EC41" s="108">
        <v>9456</v>
      </c>
      <c r="ED41" s="143">
        <v>259988</v>
      </c>
      <c r="EE41" s="39">
        <v>686436</v>
      </c>
      <c r="EF41" s="39">
        <v>763880</v>
      </c>
      <c r="EG41" s="39">
        <v>1719760</v>
      </c>
      <c r="EH41" s="160">
        <v>29078</v>
      </c>
      <c r="EI41" s="143">
        <v>0</v>
      </c>
      <c r="EJ41" s="39">
        <v>21778</v>
      </c>
      <c r="EK41" s="39">
        <v>0</v>
      </c>
      <c r="EL41" s="39">
        <v>50856</v>
      </c>
      <c r="EM41" s="108">
        <v>0</v>
      </c>
      <c r="EN41" s="143">
        <v>0</v>
      </c>
      <c r="EO41" s="39">
        <v>0</v>
      </c>
      <c r="EP41" s="39">
        <v>0</v>
      </c>
      <c r="EQ41" s="39">
        <v>0</v>
      </c>
      <c r="ER41" s="39">
        <v>1582</v>
      </c>
      <c r="ES41" s="39">
        <v>0</v>
      </c>
      <c r="ET41" s="39">
        <v>0</v>
      </c>
      <c r="EU41" s="247">
        <v>0</v>
      </c>
      <c r="EV41" s="247">
        <v>0</v>
      </c>
      <c r="EW41" s="39">
        <v>0</v>
      </c>
      <c r="EX41" s="39">
        <v>0</v>
      </c>
      <c r="EY41" s="39">
        <v>0</v>
      </c>
      <c r="EZ41" s="39">
        <v>0</v>
      </c>
      <c r="FA41" s="39">
        <v>0</v>
      </c>
      <c r="FB41" s="39">
        <v>0</v>
      </c>
      <c r="FC41" s="39">
        <v>0</v>
      </c>
      <c r="FD41" s="39">
        <v>0</v>
      </c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</row>
    <row r="42" spans="1:191" ht="27" customHeight="1">
      <c r="A42" s="172" t="s">
        <v>33</v>
      </c>
      <c r="B42" s="12">
        <v>77182</v>
      </c>
      <c r="C42" s="12">
        <v>647387</v>
      </c>
      <c r="D42" s="12">
        <v>15</v>
      </c>
      <c r="E42" s="12">
        <v>147716</v>
      </c>
      <c r="F42" s="39">
        <v>1</v>
      </c>
      <c r="G42" s="39">
        <v>134525</v>
      </c>
      <c r="H42" s="39">
        <v>14</v>
      </c>
      <c r="I42" s="39">
        <v>13191</v>
      </c>
      <c r="J42" s="39">
        <v>0</v>
      </c>
      <c r="K42" s="39">
        <v>0</v>
      </c>
      <c r="L42" s="12">
        <v>0</v>
      </c>
      <c r="M42" s="82">
        <v>0</v>
      </c>
      <c r="N42" s="12">
        <v>0</v>
      </c>
      <c r="O42" s="12">
        <v>0</v>
      </c>
      <c r="P42" s="39">
        <v>0</v>
      </c>
      <c r="Q42" s="39">
        <v>0</v>
      </c>
      <c r="R42" s="39">
        <v>0</v>
      </c>
      <c r="S42" s="39">
        <v>0</v>
      </c>
      <c r="T42" s="12">
        <v>68</v>
      </c>
      <c r="U42" s="82">
        <v>67</v>
      </c>
      <c r="V42" s="12">
        <v>0</v>
      </c>
      <c r="W42" s="12">
        <v>1</v>
      </c>
      <c r="X42" s="39">
        <v>10987</v>
      </c>
      <c r="Y42" s="39">
        <v>0</v>
      </c>
      <c r="Z42" s="39">
        <v>890</v>
      </c>
      <c r="AA42" s="39">
        <v>2181</v>
      </c>
      <c r="AB42" s="39">
        <v>5305</v>
      </c>
      <c r="AC42" s="39">
        <v>792</v>
      </c>
      <c r="AD42" s="12">
        <v>4787</v>
      </c>
      <c r="AE42" s="39">
        <v>0</v>
      </c>
      <c r="AF42" s="39">
        <v>0</v>
      </c>
      <c r="AG42" s="39">
        <v>0</v>
      </c>
      <c r="AH42" s="39">
        <v>0</v>
      </c>
      <c r="AI42" s="12">
        <v>0</v>
      </c>
      <c r="AJ42" s="82">
        <v>0</v>
      </c>
      <c r="AK42" s="6">
        <v>0</v>
      </c>
      <c r="AL42" s="12">
        <v>0</v>
      </c>
      <c r="AM42" s="82">
        <v>0</v>
      </c>
      <c r="AN42" s="12">
        <v>0</v>
      </c>
      <c r="AO42" s="39">
        <v>0</v>
      </c>
      <c r="AP42" s="39">
        <v>0</v>
      </c>
      <c r="AQ42" s="39">
        <v>4103</v>
      </c>
      <c r="AR42" s="39">
        <v>4103</v>
      </c>
      <c r="AS42" s="144">
        <v>4103</v>
      </c>
      <c r="AT42" s="39">
        <v>5890000</v>
      </c>
      <c r="AU42" s="39">
        <v>5890000</v>
      </c>
      <c r="AV42" s="39">
        <v>5890000</v>
      </c>
      <c r="AW42" s="39">
        <v>2396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144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1141</v>
      </c>
      <c r="BU42" s="39">
        <v>0</v>
      </c>
      <c r="BV42" s="39">
        <v>0</v>
      </c>
      <c r="BW42" s="39">
        <v>1</v>
      </c>
      <c r="BX42" s="39">
        <v>629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1492</v>
      </c>
      <c r="CF42" s="39">
        <v>0</v>
      </c>
      <c r="CG42" s="39">
        <v>0</v>
      </c>
      <c r="CH42" s="39">
        <v>1</v>
      </c>
      <c r="CI42" s="39">
        <v>65</v>
      </c>
      <c r="CJ42" s="39">
        <v>0</v>
      </c>
      <c r="CK42" s="39">
        <v>0</v>
      </c>
      <c r="CL42" s="39">
        <v>0</v>
      </c>
      <c r="CM42" s="39">
        <v>0</v>
      </c>
      <c r="CN42" s="39">
        <v>0</v>
      </c>
      <c r="CO42" s="39">
        <v>0</v>
      </c>
      <c r="CP42" s="39">
        <v>0</v>
      </c>
      <c r="CQ42" s="39">
        <v>0</v>
      </c>
      <c r="CR42" s="39">
        <v>1</v>
      </c>
      <c r="CS42" s="39">
        <v>4</v>
      </c>
      <c r="CT42" s="39">
        <v>0</v>
      </c>
      <c r="CU42" s="39">
        <v>0</v>
      </c>
      <c r="CV42" s="39">
        <v>0</v>
      </c>
      <c r="CW42" s="39">
        <v>0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39">
        <v>2</v>
      </c>
      <c r="DG42" s="39">
        <v>0</v>
      </c>
      <c r="DH42" s="39">
        <v>0</v>
      </c>
      <c r="DI42" s="39">
        <v>0</v>
      </c>
      <c r="DJ42" s="39">
        <v>0</v>
      </c>
      <c r="DK42" s="144">
        <v>0</v>
      </c>
      <c r="DL42" s="39">
        <v>1</v>
      </c>
      <c r="DM42" s="39">
        <v>0</v>
      </c>
      <c r="DN42" s="39">
        <v>0</v>
      </c>
      <c r="DO42" s="39">
        <v>0</v>
      </c>
      <c r="DP42" s="39">
        <v>12</v>
      </c>
      <c r="DQ42" s="39">
        <v>1167</v>
      </c>
      <c r="DR42" s="39">
        <v>2832</v>
      </c>
      <c r="DS42" s="39">
        <v>1406</v>
      </c>
      <c r="DT42" s="39">
        <v>0</v>
      </c>
      <c r="DU42" s="39">
        <v>25868</v>
      </c>
      <c r="DV42" s="39">
        <v>19134</v>
      </c>
      <c r="DW42" s="39">
        <v>28483</v>
      </c>
      <c r="DX42" s="39">
        <v>140636</v>
      </c>
      <c r="DY42" s="39">
        <v>99139</v>
      </c>
      <c r="DZ42" s="39">
        <v>4730</v>
      </c>
      <c r="EA42" s="39">
        <v>2924</v>
      </c>
      <c r="EB42" s="39">
        <v>325152</v>
      </c>
      <c r="EC42" s="108">
        <v>0</v>
      </c>
      <c r="ED42" s="143">
        <v>0</v>
      </c>
      <c r="EE42" s="39">
        <v>3857</v>
      </c>
      <c r="EF42" s="39">
        <v>24642</v>
      </c>
      <c r="EG42" s="39">
        <v>28499</v>
      </c>
      <c r="EH42" s="160">
        <v>0</v>
      </c>
      <c r="EI42" s="143">
        <v>0</v>
      </c>
      <c r="EJ42" s="39">
        <v>0</v>
      </c>
      <c r="EK42" s="39">
        <v>0</v>
      </c>
      <c r="EL42" s="39">
        <v>0</v>
      </c>
      <c r="EM42" s="108">
        <v>0</v>
      </c>
      <c r="EN42" s="143">
        <v>0</v>
      </c>
      <c r="EO42" s="39">
        <v>0</v>
      </c>
      <c r="EP42" s="39">
        <v>0</v>
      </c>
      <c r="EQ42" s="39">
        <v>0</v>
      </c>
      <c r="ER42" s="39">
        <v>1136</v>
      </c>
      <c r="ES42" s="39">
        <v>0</v>
      </c>
      <c r="ET42" s="39">
        <v>0</v>
      </c>
      <c r="EU42" s="247">
        <v>0</v>
      </c>
      <c r="EV42" s="247">
        <v>0</v>
      </c>
      <c r="EW42" s="39">
        <v>0</v>
      </c>
      <c r="EX42" s="39">
        <v>0</v>
      </c>
      <c r="EY42" s="39">
        <v>0</v>
      </c>
      <c r="EZ42" s="39">
        <v>0</v>
      </c>
      <c r="FA42" s="39">
        <v>0</v>
      </c>
      <c r="FB42" s="39">
        <v>0</v>
      </c>
      <c r="FC42" s="39">
        <v>0</v>
      </c>
      <c r="FD42" s="39">
        <v>0</v>
      </c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</row>
    <row r="43" spans="1:191" s="256" customFormat="1" ht="27" customHeight="1">
      <c r="A43" s="175" t="s">
        <v>34</v>
      </c>
      <c r="B43" s="15">
        <v>348092</v>
      </c>
      <c r="C43" s="15">
        <v>2442316</v>
      </c>
      <c r="D43" s="15">
        <v>10</v>
      </c>
      <c r="E43" s="15">
        <v>238590</v>
      </c>
      <c r="F43" s="42">
        <v>6</v>
      </c>
      <c r="G43" s="42">
        <v>202514</v>
      </c>
      <c r="H43" s="42">
        <v>4</v>
      </c>
      <c r="I43" s="42">
        <v>36076</v>
      </c>
      <c r="J43" s="42">
        <v>0</v>
      </c>
      <c r="K43" s="42">
        <v>0</v>
      </c>
      <c r="L43" s="15">
        <v>0</v>
      </c>
      <c r="M43" s="85">
        <v>0</v>
      </c>
      <c r="N43" s="15">
        <v>0</v>
      </c>
      <c r="O43" s="15">
        <v>0</v>
      </c>
      <c r="P43" s="42">
        <v>0</v>
      </c>
      <c r="Q43" s="42">
        <v>0</v>
      </c>
      <c r="R43" s="42">
        <v>0</v>
      </c>
      <c r="S43" s="42">
        <v>0</v>
      </c>
      <c r="T43" s="15">
        <v>357</v>
      </c>
      <c r="U43" s="85">
        <v>297</v>
      </c>
      <c r="V43" s="15">
        <v>0</v>
      </c>
      <c r="W43" s="15">
        <v>60</v>
      </c>
      <c r="X43" s="42">
        <v>6599</v>
      </c>
      <c r="Y43" s="42">
        <v>1287</v>
      </c>
      <c r="Z43" s="42">
        <v>4710</v>
      </c>
      <c r="AA43" s="42">
        <v>5153</v>
      </c>
      <c r="AB43" s="42">
        <v>18175</v>
      </c>
      <c r="AC43" s="42">
        <v>4867</v>
      </c>
      <c r="AD43" s="15">
        <v>0</v>
      </c>
      <c r="AE43" s="42">
        <v>0</v>
      </c>
      <c r="AF43" s="42">
        <v>9693</v>
      </c>
      <c r="AG43" s="42">
        <v>5500000</v>
      </c>
      <c r="AH43" s="42">
        <v>3310000</v>
      </c>
      <c r="AI43" s="15">
        <v>0</v>
      </c>
      <c r="AJ43" s="85">
        <v>0</v>
      </c>
      <c r="AK43" s="9">
        <v>5500000</v>
      </c>
      <c r="AL43" s="15">
        <v>3310000</v>
      </c>
      <c r="AM43" s="85">
        <v>9693</v>
      </c>
      <c r="AN43" s="15">
        <v>7785</v>
      </c>
      <c r="AO43" s="42">
        <v>1310000</v>
      </c>
      <c r="AP43" s="42">
        <v>1310000</v>
      </c>
      <c r="AQ43" s="42">
        <v>3193</v>
      </c>
      <c r="AR43" s="42">
        <v>3193</v>
      </c>
      <c r="AS43" s="152">
        <v>3193</v>
      </c>
      <c r="AT43" s="42">
        <v>2930000</v>
      </c>
      <c r="AU43" s="42">
        <v>2930000</v>
      </c>
      <c r="AV43" s="42">
        <v>2930000</v>
      </c>
      <c r="AW43" s="42">
        <v>2309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152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3371</v>
      </c>
      <c r="BU43" s="42">
        <v>0</v>
      </c>
      <c r="BV43" s="42">
        <v>0</v>
      </c>
      <c r="BW43" s="42">
        <v>1</v>
      </c>
      <c r="BX43" s="42">
        <v>605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2591</v>
      </c>
      <c r="CF43" s="42">
        <v>1</v>
      </c>
      <c r="CG43" s="42">
        <v>50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42">
        <v>0</v>
      </c>
      <c r="CN43" s="42">
        <v>0</v>
      </c>
      <c r="CO43" s="42">
        <v>1</v>
      </c>
      <c r="CP43" s="42">
        <v>3427</v>
      </c>
      <c r="CQ43" s="42">
        <v>2</v>
      </c>
      <c r="CR43" s="42">
        <v>5</v>
      </c>
      <c r="CS43" s="42">
        <v>4</v>
      </c>
      <c r="CT43" s="42">
        <v>1</v>
      </c>
      <c r="CU43" s="42">
        <v>4</v>
      </c>
      <c r="CV43" s="42">
        <v>0</v>
      </c>
      <c r="CW43" s="42">
        <v>0</v>
      </c>
      <c r="CX43" s="42">
        <v>0</v>
      </c>
      <c r="CY43" s="42">
        <v>0</v>
      </c>
      <c r="CZ43" s="42">
        <v>0</v>
      </c>
      <c r="DA43" s="42">
        <v>0</v>
      </c>
      <c r="DB43" s="42">
        <v>0</v>
      </c>
      <c r="DC43" s="42">
        <v>0</v>
      </c>
      <c r="DD43" s="42">
        <v>0</v>
      </c>
      <c r="DE43" s="42">
        <v>0</v>
      </c>
      <c r="DF43" s="42">
        <v>1</v>
      </c>
      <c r="DG43" s="42">
        <v>0</v>
      </c>
      <c r="DH43" s="42">
        <v>0</v>
      </c>
      <c r="DI43" s="42">
        <v>0</v>
      </c>
      <c r="DJ43" s="42">
        <v>1</v>
      </c>
      <c r="DK43" s="152">
        <v>0</v>
      </c>
      <c r="DL43" s="42">
        <v>1</v>
      </c>
      <c r="DM43" s="42">
        <v>3</v>
      </c>
      <c r="DN43" s="42">
        <v>0</v>
      </c>
      <c r="DO43" s="42">
        <v>0</v>
      </c>
      <c r="DP43" s="42">
        <v>81</v>
      </c>
      <c r="DQ43" s="42">
        <v>4589</v>
      </c>
      <c r="DR43" s="42">
        <v>9410</v>
      </c>
      <c r="DS43" s="42">
        <v>1681</v>
      </c>
      <c r="DT43" s="42">
        <v>2303</v>
      </c>
      <c r="DU43" s="42">
        <v>88271</v>
      </c>
      <c r="DV43" s="42">
        <v>61612</v>
      </c>
      <c r="DW43" s="42">
        <v>45512</v>
      </c>
      <c r="DX43" s="42">
        <v>136814</v>
      </c>
      <c r="DY43" s="42">
        <v>357225</v>
      </c>
      <c r="DZ43" s="42">
        <v>0</v>
      </c>
      <c r="EA43" s="42">
        <v>102460</v>
      </c>
      <c r="EB43" s="42">
        <v>805288</v>
      </c>
      <c r="EC43" s="111">
        <v>35723</v>
      </c>
      <c r="ED43" s="151">
        <v>0</v>
      </c>
      <c r="EE43" s="42">
        <v>39735</v>
      </c>
      <c r="EF43" s="42">
        <v>29164</v>
      </c>
      <c r="EG43" s="42">
        <v>104622</v>
      </c>
      <c r="EH43" s="164">
        <v>624</v>
      </c>
      <c r="EI43" s="151">
        <v>0</v>
      </c>
      <c r="EJ43" s="42">
        <v>19271</v>
      </c>
      <c r="EK43" s="42">
        <v>5955</v>
      </c>
      <c r="EL43" s="42">
        <v>25850</v>
      </c>
      <c r="EM43" s="111">
        <v>3374</v>
      </c>
      <c r="EN43" s="151">
        <v>0</v>
      </c>
      <c r="EO43" s="42">
        <v>0</v>
      </c>
      <c r="EP43" s="42">
        <v>16015</v>
      </c>
      <c r="EQ43" s="42">
        <v>19389</v>
      </c>
      <c r="ER43" s="42">
        <v>4218</v>
      </c>
      <c r="ES43" s="42">
        <v>0</v>
      </c>
      <c r="ET43" s="42">
        <v>0</v>
      </c>
      <c r="EU43" s="251">
        <v>0</v>
      </c>
      <c r="EV43" s="251">
        <v>0</v>
      </c>
      <c r="EW43" s="42">
        <v>0</v>
      </c>
      <c r="EX43" s="42">
        <v>0</v>
      </c>
      <c r="EY43" s="42">
        <v>0</v>
      </c>
      <c r="EZ43" s="42">
        <v>0</v>
      </c>
      <c r="FA43" s="42">
        <v>0</v>
      </c>
      <c r="FB43" s="42">
        <v>0</v>
      </c>
      <c r="FC43" s="42">
        <v>0</v>
      </c>
      <c r="FD43" s="42">
        <v>0</v>
      </c>
      <c r="FE43" s="255"/>
      <c r="FF43" s="255"/>
      <c r="FG43" s="255"/>
      <c r="FH43" s="255"/>
      <c r="FI43" s="255"/>
      <c r="FJ43" s="255"/>
      <c r="FK43" s="255"/>
      <c r="FL43" s="255"/>
      <c r="FM43" s="255"/>
      <c r="FN43" s="255"/>
      <c r="FO43" s="255"/>
      <c r="FP43" s="255"/>
      <c r="FQ43" s="255"/>
      <c r="FR43" s="255"/>
      <c r="FS43" s="255"/>
      <c r="FT43" s="255"/>
      <c r="FU43" s="255"/>
      <c r="FV43" s="255"/>
      <c r="FW43" s="255"/>
      <c r="FX43" s="255"/>
      <c r="FY43" s="255"/>
      <c r="FZ43" s="255"/>
      <c r="GA43" s="255"/>
      <c r="GB43" s="255"/>
      <c r="GC43" s="255"/>
      <c r="GD43" s="255"/>
      <c r="GE43" s="255"/>
      <c r="GF43" s="255"/>
      <c r="GG43" s="255"/>
      <c r="GH43" s="255"/>
      <c r="GI43" s="255"/>
    </row>
    <row r="44" spans="1:191" ht="27" customHeight="1">
      <c r="A44" s="172" t="s">
        <v>35</v>
      </c>
      <c r="B44" s="12">
        <v>157068</v>
      </c>
      <c r="C44" s="12">
        <v>1509179</v>
      </c>
      <c r="D44" s="12">
        <v>21</v>
      </c>
      <c r="E44" s="12">
        <v>103217</v>
      </c>
      <c r="F44" s="39">
        <v>18</v>
      </c>
      <c r="G44" s="39">
        <v>67046</v>
      </c>
      <c r="H44" s="39">
        <v>3</v>
      </c>
      <c r="I44" s="39">
        <v>36171</v>
      </c>
      <c r="J44" s="39">
        <v>0</v>
      </c>
      <c r="K44" s="39">
        <v>0</v>
      </c>
      <c r="L44" s="12">
        <v>0</v>
      </c>
      <c r="M44" s="82">
        <v>0</v>
      </c>
      <c r="N44" s="12">
        <v>0</v>
      </c>
      <c r="O44" s="12">
        <v>0</v>
      </c>
      <c r="P44" s="39">
        <v>0</v>
      </c>
      <c r="Q44" s="39">
        <v>0</v>
      </c>
      <c r="R44" s="39">
        <v>0</v>
      </c>
      <c r="S44" s="39">
        <v>0</v>
      </c>
      <c r="T44" s="12">
        <v>231</v>
      </c>
      <c r="U44" s="82">
        <v>231</v>
      </c>
      <c r="V44" s="12">
        <v>0</v>
      </c>
      <c r="W44" s="12">
        <v>0</v>
      </c>
      <c r="X44" s="39">
        <v>158115</v>
      </c>
      <c r="Y44" s="39">
        <v>50718</v>
      </c>
      <c r="Z44" s="39">
        <v>3505</v>
      </c>
      <c r="AA44" s="39">
        <v>1434</v>
      </c>
      <c r="AB44" s="39">
        <v>15323</v>
      </c>
      <c r="AC44" s="39">
        <v>4885</v>
      </c>
      <c r="AD44" s="12">
        <v>780</v>
      </c>
      <c r="AE44" s="39">
        <v>77</v>
      </c>
      <c r="AF44" s="39">
        <v>4277</v>
      </c>
      <c r="AG44" s="39">
        <v>1880000</v>
      </c>
      <c r="AH44" s="39">
        <v>1660000</v>
      </c>
      <c r="AI44" s="12">
        <v>1</v>
      </c>
      <c r="AJ44" s="82">
        <v>1</v>
      </c>
      <c r="AK44" s="6">
        <v>1880000</v>
      </c>
      <c r="AL44" s="12">
        <v>1660000</v>
      </c>
      <c r="AM44" s="82">
        <v>4277</v>
      </c>
      <c r="AN44" s="12">
        <v>2183</v>
      </c>
      <c r="AO44" s="39">
        <v>680000</v>
      </c>
      <c r="AP44" s="39">
        <v>150000</v>
      </c>
      <c r="AQ44" s="39">
        <v>1830</v>
      </c>
      <c r="AR44" s="39">
        <v>1830</v>
      </c>
      <c r="AS44" s="144">
        <v>1830</v>
      </c>
      <c r="AT44" s="39">
        <v>2470000</v>
      </c>
      <c r="AU44" s="39">
        <v>2470000</v>
      </c>
      <c r="AV44" s="39">
        <v>2470000</v>
      </c>
      <c r="AW44" s="39">
        <v>1120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144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4472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3005</v>
      </c>
      <c r="CF44" s="39">
        <v>0</v>
      </c>
      <c r="CG44" s="39">
        <v>0</v>
      </c>
      <c r="CH44" s="39">
        <v>0</v>
      </c>
      <c r="CI44" s="39">
        <v>0</v>
      </c>
      <c r="CJ44" s="39">
        <v>1</v>
      </c>
      <c r="CK44" s="39">
        <v>839</v>
      </c>
      <c r="CL44" s="39">
        <v>2</v>
      </c>
      <c r="CM44" s="39">
        <v>0</v>
      </c>
      <c r="CN44" s="39">
        <v>0</v>
      </c>
      <c r="CO44" s="39">
        <v>1</v>
      </c>
      <c r="CP44" s="39">
        <v>4747</v>
      </c>
      <c r="CQ44" s="39">
        <v>4</v>
      </c>
      <c r="CR44" s="39">
        <v>4</v>
      </c>
      <c r="CS44" s="39">
        <v>1</v>
      </c>
      <c r="CT44" s="39">
        <v>1</v>
      </c>
      <c r="CU44" s="39">
        <v>2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1</v>
      </c>
      <c r="DG44" s="39">
        <v>4</v>
      </c>
      <c r="DH44" s="39">
        <v>0</v>
      </c>
      <c r="DI44" s="39">
        <v>0</v>
      </c>
      <c r="DJ44" s="39">
        <v>1</v>
      </c>
      <c r="DK44" s="144">
        <v>0</v>
      </c>
      <c r="DL44" s="39">
        <v>3</v>
      </c>
      <c r="DM44" s="39">
        <v>0</v>
      </c>
      <c r="DN44" s="39">
        <v>0</v>
      </c>
      <c r="DO44" s="39">
        <v>0</v>
      </c>
      <c r="DP44" s="39">
        <v>45</v>
      </c>
      <c r="DQ44" s="39">
        <v>3171</v>
      </c>
      <c r="DR44" s="39">
        <v>17004</v>
      </c>
      <c r="DS44" s="39">
        <v>2315</v>
      </c>
      <c r="DT44" s="39">
        <v>0</v>
      </c>
      <c r="DU44" s="39">
        <v>118279</v>
      </c>
      <c r="DV44" s="39">
        <v>24617</v>
      </c>
      <c r="DW44" s="39">
        <v>10808</v>
      </c>
      <c r="DX44" s="39">
        <v>62772</v>
      </c>
      <c r="DY44" s="39">
        <v>401724</v>
      </c>
      <c r="DZ44" s="39">
        <v>0</v>
      </c>
      <c r="EA44" s="39">
        <v>0</v>
      </c>
      <c r="EB44" s="39">
        <v>637519</v>
      </c>
      <c r="EC44" s="108">
        <v>24273</v>
      </c>
      <c r="ED44" s="143">
        <v>0</v>
      </c>
      <c r="EE44" s="39">
        <v>309401</v>
      </c>
      <c r="EF44" s="39">
        <v>138132</v>
      </c>
      <c r="EG44" s="39">
        <v>471806</v>
      </c>
      <c r="EH44" s="160">
        <v>1367</v>
      </c>
      <c r="EI44" s="143">
        <v>0</v>
      </c>
      <c r="EJ44" s="39">
        <v>0</v>
      </c>
      <c r="EK44" s="39">
        <v>666</v>
      </c>
      <c r="EL44" s="39">
        <v>2033</v>
      </c>
      <c r="EM44" s="108">
        <v>0</v>
      </c>
      <c r="EN44" s="143">
        <v>0</v>
      </c>
      <c r="EO44" s="39">
        <v>0</v>
      </c>
      <c r="EP44" s="39">
        <v>0</v>
      </c>
      <c r="EQ44" s="39">
        <v>0</v>
      </c>
      <c r="ER44" s="39">
        <v>3785</v>
      </c>
      <c r="ES44" s="39">
        <v>0</v>
      </c>
      <c r="ET44" s="39">
        <v>0</v>
      </c>
      <c r="EU44" s="247">
        <v>0</v>
      </c>
      <c r="EV44" s="247">
        <v>0</v>
      </c>
      <c r="EW44" s="39">
        <v>0</v>
      </c>
      <c r="EX44" s="39">
        <v>0</v>
      </c>
      <c r="EY44" s="39">
        <v>0</v>
      </c>
      <c r="EZ44" s="39">
        <v>0</v>
      </c>
      <c r="FA44" s="39">
        <v>0</v>
      </c>
      <c r="FB44" s="39">
        <v>0</v>
      </c>
      <c r="FC44" s="39">
        <v>0</v>
      </c>
      <c r="FD44" s="39">
        <v>0</v>
      </c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</row>
    <row r="45" spans="1:191" ht="27" customHeight="1">
      <c r="A45" s="172" t="s">
        <v>36</v>
      </c>
      <c r="B45" s="12">
        <v>93408</v>
      </c>
      <c r="C45" s="12">
        <v>951095</v>
      </c>
      <c r="D45" s="12">
        <v>0</v>
      </c>
      <c r="E45" s="12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2">
        <v>9</v>
      </c>
      <c r="M45" s="82">
        <v>19691</v>
      </c>
      <c r="N45" s="12">
        <v>0</v>
      </c>
      <c r="O45" s="12">
        <v>0</v>
      </c>
      <c r="P45" s="39">
        <v>9</v>
      </c>
      <c r="Q45" s="39">
        <v>19691</v>
      </c>
      <c r="R45" s="39">
        <v>0</v>
      </c>
      <c r="S45" s="39">
        <v>0</v>
      </c>
      <c r="T45" s="12">
        <v>118</v>
      </c>
      <c r="U45" s="82">
        <v>118</v>
      </c>
      <c r="V45" s="12">
        <v>0</v>
      </c>
      <c r="W45" s="12">
        <v>0</v>
      </c>
      <c r="X45" s="39">
        <v>107572</v>
      </c>
      <c r="Y45" s="39">
        <v>97390</v>
      </c>
      <c r="Z45" s="39">
        <v>2147</v>
      </c>
      <c r="AA45" s="39">
        <v>752</v>
      </c>
      <c r="AB45" s="39">
        <v>6569</v>
      </c>
      <c r="AC45" s="39">
        <v>1241</v>
      </c>
      <c r="AD45" s="12">
        <v>5727</v>
      </c>
      <c r="AE45" s="39">
        <v>157</v>
      </c>
      <c r="AF45" s="39">
        <v>0</v>
      </c>
      <c r="AG45" s="39">
        <v>0</v>
      </c>
      <c r="AH45" s="39">
        <v>0</v>
      </c>
      <c r="AI45" s="12">
        <v>0</v>
      </c>
      <c r="AJ45" s="82">
        <v>0</v>
      </c>
      <c r="AK45" s="6">
        <v>0</v>
      </c>
      <c r="AL45" s="12">
        <v>0</v>
      </c>
      <c r="AM45" s="82">
        <v>0</v>
      </c>
      <c r="AN45" s="12">
        <v>0</v>
      </c>
      <c r="AO45" s="39">
        <v>0</v>
      </c>
      <c r="AP45" s="39">
        <v>0</v>
      </c>
      <c r="AQ45" s="39">
        <v>563</v>
      </c>
      <c r="AR45" s="39">
        <v>563</v>
      </c>
      <c r="AS45" s="144">
        <v>563</v>
      </c>
      <c r="AT45" s="39">
        <v>570000</v>
      </c>
      <c r="AU45" s="39">
        <v>570000</v>
      </c>
      <c r="AV45" s="39">
        <v>570000</v>
      </c>
      <c r="AW45" s="39">
        <v>490</v>
      </c>
      <c r="AX45" s="39">
        <v>0</v>
      </c>
      <c r="AY45" s="39">
        <v>0</v>
      </c>
      <c r="AZ45" s="39">
        <v>0</v>
      </c>
      <c r="BA45" s="39">
        <v>0</v>
      </c>
      <c r="BB45" s="39">
        <v>0</v>
      </c>
      <c r="BC45" s="39">
        <v>0</v>
      </c>
      <c r="BD45" s="144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1693</v>
      </c>
      <c r="BU45" s="39">
        <v>0</v>
      </c>
      <c r="BV45" s="39">
        <v>0</v>
      </c>
      <c r="BW45" s="39">
        <v>1</v>
      </c>
      <c r="BX45" s="39">
        <v>530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39">
        <v>0</v>
      </c>
      <c r="CE45" s="39">
        <v>821</v>
      </c>
      <c r="CF45" s="39">
        <v>0</v>
      </c>
      <c r="CG45" s="39">
        <v>0</v>
      </c>
      <c r="CH45" s="39">
        <v>0</v>
      </c>
      <c r="CI45" s="39">
        <v>0</v>
      </c>
      <c r="CJ45" s="39">
        <v>0</v>
      </c>
      <c r="CK45" s="39">
        <v>0</v>
      </c>
      <c r="CL45" s="39">
        <v>0</v>
      </c>
      <c r="CM45" s="39">
        <v>0</v>
      </c>
      <c r="CN45" s="39">
        <v>0</v>
      </c>
      <c r="CO45" s="39">
        <v>0</v>
      </c>
      <c r="CP45" s="39">
        <v>0</v>
      </c>
      <c r="CQ45" s="39">
        <v>0</v>
      </c>
      <c r="CR45" s="39">
        <v>1</v>
      </c>
      <c r="CS45" s="39">
        <v>2</v>
      </c>
      <c r="CT45" s="39">
        <v>1</v>
      </c>
      <c r="CU45" s="39">
        <v>1</v>
      </c>
      <c r="CV45" s="39">
        <v>0</v>
      </c>
      <c r="CW45" s="39">
        <v>0</v>
      </c>
      <c r="CX45" s="39">
        <v>0</v>
      </c>
      <c r="CY45" s="39">
        <v>0</v>
      </c>
      <c r="CZ45" s="39">
        <v>0</v>
      </c>
      <c r="DA45" s="39">
        <v>0</v>
      </c>
      <c r="DB45" s="39">
        <v>0</v>
      </c>
      <c r="DC45" s="39">
        <v>0</v>
      </c>
      <c r="DD45" s="39">
        <v>0</v>
      </c>
      <c r="DE45" s="39">
        <v>0</v>
      </c>
      <c r="DF45" s="39">
        <v>1</v>
      </c>
      <c r="DG45" s="39">
        <v>0</v>
      </c>
      <c r="DH45" s="39">
        <v>0</v>
      </c>
      <c r="DI45" s="39">
        <v>0</v>
      </c>
      <c r="DJ45" s="39">
        <v>0</v>
      </c>
      <c r="DK45" s="144">
        <v>0</v>
      </c>
      <c r="DL45" s="39">
        <v>5</v>
      </c>
      <c r="DM45" s="39">
        <v>0</v>
      </c>
      <c r="DN45" s="39">
        <v>0</v>
      </c>
      <c r="DO45" s="39">
        <v>0</v>
      </c>
      <c r="DP45" s="39">
        <v>22</v>
      </c>
      <c r="DQ45" s="39">
        <v>5196</v>
      </c>
      <c r="DR45" s="39">
        <v>3168</v>
      </c>
      <c r="DS45" s="39">
        <v>848</v>
      </c>
      <c r="DT45" s="39">
        <v>0</v>
      </c>
      <c r="DU45" s="39">
        <v>54628</v>
      </c>
      <c r="DV45" s="39">
        <v>26933</v>
      </c>
      <c r="DW45" s="39">
        <v>19195</v>
      </c>
      <c r="DX45" s="39">
        <v>19691</v>
      </c>
      <c r="DY45" s="39">
        <v>97116</v>
      </c>
      <c r="DZ45" s="39">
        <v>0</v>
      </c>
      <c r="EA45" s="39">
        <v>0</v>
      </c>
      <c r="EB45" s="39">
        <v>221579</v>
      </c>
      <c r="EC45" s="108">
        <v>53708</v>
      </c>
      <c r="ED45" s="143">
        <v>3151</v>
      </c>
      <c r="EE45" s="39">
        <v>3341446</v>
      </c>
      <c r="EF45" s="39">
        <v>20921</v>
      </c>
      <c r="EG45" s="39">
        <v>3419226</v>
      </c>
      <c r="EH45" s="160">
        <v>764</v>
      </c>
      <c r="EI45" s="143">
        <v>10533</v>
      </c>
      <c r="EJ45" s="39">
        <v>1424</v>
      </c>
      <c r="EK45" s="39">
        <v>2955</v>
      </c>
      <c r="EL45" s="39">
        <v>15676</v>
      </c>
      <c r="EM45" s="108">
        <v>0</v>
      </c>
      <c r="EN45" s="143">
        <v>0</v>
      </c>
      <c r="EO45" s="39">
        <v>0</v>
      </c>
      <c r="EP45" s="39">
        <v>0</v>
      </c>
      <c r="EQ45" s="39">
        <v>0</v>
      </c>
      <c r="ER45" s="39">
        <v>2077</v>
      </c>
      <c r="ES45" s="39">
        <v>0</v>
      </c>
      <c r="ET45" s="39">
        <v>0</v>
      </c>
      <c r="EU45" s="247">
        <v>0</v>
      </c>
      <c r="EV45" s="247">
        <v>0</v>
      </c>
      <c r="EW45" s="39">
        <v>0</v>
      </c>
      <c r="EX45" s="39">
        <v>0</v>
      </c>
      <c r="EY45" s="39">
        <v>0</v>
      </c>
      <c r="EZ45" s="39">
        <v>0</v>
      </c>
      <c r="FA45" s="39">
        <v>0</v>
      </c>
      <c r="FB45" s="39">
        <v>0</v>
      </c>
      <c r="FC45" s="39">
        <v>0</v>
      </c>
      <c r="FD45" s="39">
        <v>0</v>
      </c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</row>
    <row r="46" spans="1:191" ht="27" customHeight="1">
      <c r="A46" s="172" t="s">
        <v>37</v>
      </c>
      <c r="B46" s="12">
        <v>207624</v>
      </c>
      <c r="C46" s="12">
        <v>2242576</v>
      </c>
      <c r="D46" s="12">
        <v>2</v>
      </c>
      <c r="E46" s="12">
        <v>1607</v>
      </c>
      <c r="F46" s="39">
        <v>1</v>
      </c>
      <c r="G46" s="39">
        <v>1100</v>
      </c>
      <c r="H46" s="39">
        <v>1</v>
      </c>
      <c r="I46" s="39">
        <v>507</v>
      </c>
      <c r="J46" s="39">
        <v>0</v>
      </c>
      <c r="K46" s="39">
        <v>0</v>
      </c>
      <c r="L46" s="12">
        <v>9</v>
      </c>
      <c r="M46" s="82">
        <v>13200</v>
      </c>
      <c r="N46" s="12">
        <v>0</v>
      </c>
      <c r="O46" s="12">
        <v>0</v>
      </c>
      <c r="P46" s="39">
        <v>9</v>
      </c>
      <c r="Q46" s="39">
        <v>13200</v>
      </c>
      <c r="R46" s="39">
        <v>0</v>
      </c>
      <c r="S46" s="39">
        <v>0</v>
      </c>
      <c r="T46" s="12">
        <v>193</v>
      </c>
      <c r="U46" s="82">
        <v>193</v>
      </c>
      <c r="V46" s="12">
        <v>0</v>
      </c>
      <c r="W46" s="12">
        <v>0</v>
      </c>
      <c r="X46" s="39">
        <v>20086</v>
      </c>
      <c r="Y46" s="39">
        <v>80709</v>
      </c>
      <c r="Z46" s="39">
        <v>1754</v>
      </c>
      <c r="AA46" s="39">
        <v>715</v>
      </c>
      <c r="AB46" s="39">
        <v>10004</v>
      </c>
      <c r="AC46" s="39">
        <v>3260</v>
      </c>
      <c r="AD46" s="12">
        <v>7245</v>
      </c>
      <c r="AE46" s="39">
        <v>236</v>
      </c>
      <c r="AF46" s="39">
        <v>3139</v>
      </c>
      <c r="AG46" s="39">
        <v>1470000</v>
      </c>
      <c r="AH46" s="39">
        <v>1214000</v>
      </c>
      <c r="AI46" s="12">
        <v>1</v>
      </c>
      <c r="AJ46" s="82">
        <v>1</v>
      </c>
      <c r="AK46" s="6">
        <v>1470000</v>
      </c>
      <c r="AL46" s="12">
        <v>1214000</v>
      </c>
      <c r="AM46" s="82">
        <v>3139</v>
      </c>
      <c r="AN46" s="12">
        <v>2178</v>
      </c>
      <c r="AO46" s="39">
        <v>0</v>
      </c>
      <c r="AP46" s="39">
        <v>0</v>
      </c>
      <c r="AQ46" s="39">
        <v>2742</v>
      </c>
      <c r="AR46" s="39">
        <v>2742</v>
      </c>
      <c r="AS46" s="144">
        <v>2742</v>
      </c>
      <c r="AT46" s="39">
        <v>2120000</v>
      </c>
      <c r="AU46" s="39">
        <v>2120000</v>
      </c>
      <c r="AV46" s="39">
        <v>2120000</v>
      </c>
      <c r="AW46" s="39">
        <v>2183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144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1624</v>
      </c>
      <c r="BU46" s="39">
        <v>0</v>
      </c>
      <c r="BV46" s="39">
        <v>0</v>
      </c>
      <c r="BW46" s="39">
        <v>1</v>
      </c>
      <c r="BX46" s="39">
        <v>668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2055</v>
      </c>
      <c r="CF46" s="39">
        <v>0</v>
      </c>
      <c r="CG46" s="39">
        <v>0</v>
      </c>
      <c r="CH46" s="39">
        <v>9</v>
      </c>
      <c r="CI46" s="39">
        <v>361</v>
      </c>
      <c r="CJ46" s="39">
        <v>0</v>
      </c>
      <c r="CK46" s="39">
        <v>0</v>
      </c>
      <c r="CL46" s="39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16</v>
      </c>
      <c r="CS46" s="39">
        <v>2</v>
      </c>
      <c r="CT46" s="39">
        <v>1</v>
      </c>
      <c r="CU46" s="39">
        <v>4</v>
      </c>
      <c r="CV46" s="39">
        <v>0</v>
      </c>
      <c r="CW46" s="39">
        <v>0</v>
      </c>
      <c r="CX46" s="39">
        <v>0</v>
      </c>
      <c r="CY46" s="39">
        <v>0</v>
      </c>
      <c r="CZ46" s="39">
        <v>0</v>
      </c>
      <c r="DA46" s="39">
        <v>0</v>
      </c>
      <c r="DB46" s="39">
        <v>0</v>
      </c>
      <c r="DC46" s="39">
        <v>0</v>
      </c>
      <c r="DD46" s="39">
        <v>0</v>
      </c>
      <c r="DE46" s="39">
        <v>0</v>
      </c>
      <c r="DF46" s="39">
        <v>1</v>
      </c>
      <c r="DG46" s="39">
        <v>2</v>
      </c>
      <c r="DH46" s="39">
        <v>0</v>
      </c>
      <c r="DI46" s="39">
        <v>0</v>
      </c>
      <c r="DJ46" s="39">
        <v>1</v>
      </c>
      <c r="DK46" s="144">
        <v>0</v>
      </c>
      <c r="DL46" s="39">
        <v>1</v>
      </c>
      <c r="DM46" s="39">
        <v>0</v>
      </c>
      <c r="DN46" s="39">
        <v>0</v>
      </c>
      <c r="DO46" s="39">
        <v>0</v>
      </c>
      <c r="DP46" s="39">
        <v>90</v>
      </c>
      <c r="DQ46" s="39">
        <v>4499</v>
      </c>
      <c r="DR46" s="39">
        <v>7343</v>
      </c>
      <c r="DS46" s="39">
        <v>5047</v>
      </c>
      <c r="DT46" s="39">
        <v>0</v>
      </c>
      <c r="DU46" s="39">
        <v>70991</v>
      </c>
      <c r="DV46" s="39">
        <v>33263</v>
      </c>
      <c r="DW46" s="39">
        <v>25672</v>
      </c>
      <c r="DX46" s="39">
        <v>23948</v>
      </c>
      <c r="DY46" s="39">
        <v>411921</v>
      </c>
      <c r="DZ46" s="39">
        <v>175518</v>
      </c>
      <c r="EA46" s="39">
        <v>0</v>
      </c>
      <c r="EB46" s="39">
        <v>753703</v>
      </c>
      <c r="EC46" s="108">
        <v>100975</v>
      </c>
      <c r="ED46" s="143">
        <v>10742</v>
      </c>
      <c r="EE46" s="39">
        <v>83965</v>
      </c>
      <c r="EF46" s="39">
        <v>44275</v>
      </c>
      <c r="EG46" s="39">
        <v>239957</v>
      </c>
      <c r="EH46" s="160">
        <v>0</v>
      </c>
      <c r="EI46" s="143">
        <v>0</v>
      </c>
      <c r="EJ46" s="39">
        <v>0</v>
      </c>
      <c r="EK46" s="39">
        <v>0</v>
      </c>
      <c r="EL46" s="39">
        <v>0</v>
      </c>
      <c r="EM46" s="108">
        <v>0</v>
      </c>
      <c r="EN46" s="143">
        <v>0</v>
      </c>
      <c r="EO46" s="39">
        <v>90105</v>
      </c>
      <c r="EP46" s="39">
        <v>0</v>
      </c>
      <c r="EQ46" s="39">
        <v>90105</v>
      </c>
      <c r="ER46" s="39">
        <v>2988</v>
      </c>
      <c r="ES46" s="39">
        <v>1</v>
      </c>
      <c r="ET46" s="39">
        <v>1656</v>
      </c>
      <c r="EU46" s="247">
        <v>0</v>
      </c>
      <c r="EV46" s="247">
        <v>0</v>
      </c>
      <c r="EW46" s="39">
        <v>0</v>
      </c>
      <c r="EX46" s="39">
        <v>0</v>
      </c>
      <c r="EY46" s="39">
        <v>0</v>
      </c>
      <c r="EZ46" s="39">
        <v>0</v>
      </c>
      <c r="FA46" s="39">
        <v>0</v>
      </c>
      <c r="FB46" s="39">
        <v>0</v>
      </c>
      <c r="FC46" s="39">
        <v>0</v>
      </c>
      <c r="FD46" s="39">
        <v>0</v>
      </c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</row>
    <row r="47" spans="1:191" ht="27" customHeight="1">
      <c r="A47" s="172" t="s">
        <v>38</v>
      </c>
      <c r="B47" s="12">
        <v>159663</v>
      </c>
      <c r="C47" s="12">
        <v>2121932</v>
      </c>
      <c r="D47" s="12">
        <v>0</v>
      </c>
      <c r="E47" s="12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12">
        <v>11</v>
      </c>
      <c r="M47" s="82">
        <v>130439</v>
      </c>
      <c r="N47" s="12">
        <v>0</v>
      </c>
      <c r="O47" s="12">
        <v>0</v>
      </c>
      <c r="P47" s="39">
        <v>11</v>
      </c>
      <c r="Q47" s="39">
        <v>130439</v>
      </c>
      <c r="R47" s="39">
        <v>0</v>
      </c>
      <c r="S47" s="39">
        <v>0</v>
      </c>
      <c r="T47" s="12">
        <v>76</v>
      </c>
      <c r="U47" s="82">
        <v>52</v>
      </c>
      <c r="V47" s="12">
        <v>0</v>
      </c>
      <c r="W47" s="12">
        <v>24</v>
      </c>
      <c r="X47" s="39">
        <v>3704</v>
      </c>
      <c r="Y47" s="39">
        <v>64750</v>
      </c>
      <c r="Z47" s="39">
        <v>916</v>
      </c>
      <c r="AA47" s="39">
        <v>259</v>
      </c>
      <c r="AB47" s="39">
        <v>4234</v>
      </c>
      <c r="AC47" s="39">
        <v>596</v>
      </c>
      <c r="AD47" s="12">
        <v>1249</v>
      </c>
      <c r="AE47" s="39">
        <v>432</v>
      </c>
      <c r="AF47" s="39">
        <v>0</v>
      </c>
      <c r="AG47" s="39">
        <v>0</v>
      </c>
      <c r="AH47" s="39">
        <v>0</v>
      </c>
      <c r="AI47" s="12">
        <v>0</v>
      </c>
      <c r="AJ47" s="82">
        <v>0</v>
      </c>
      <c r="AK47" s="6">
        <v>0</v>
      </c>
      <c r="AL47" s="12">
        <v>0</v>
      </c>
      <c r="AM47" s="82">
        <v>0</v>
      </c>
      <c r="AN47" s="12">
        <v>0</v>
      </c>
      <c r="AO47" s="39">
        <v>0</v>
      </c>
      <c r="AP47" s="39">
        <v>0</v>
      </c>
      <c r="AQ47" s="39">
        <v>589</v>
      </c>
      <c r="AR47" s="39">
        <v>589</v>
      </c>
      <c r="AS47" s="144">
        <v>589</v>
      </c>
      <c r="AT47" s="39">
        <v>1110000</v>
      </c>
      <c r="AU47" s="39">
        <v>1110000</v>
      </c>
      <c r="AV47" s="39">
        <v>1110000</v>
      </c>
      <c r="AW47" s="39">
        <v>466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144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2353</v>
      </c>
      <c r="BU47" s="39">
        <v>0</v>
      </c>
      <c r="BV47" s="39">
        <v>0</v>
      </c>
      <c r="BW47" s="39">
        <v>1</v>
      </c>
      <c r="BX47" s="39">
        <v>1500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39">
        <v>0</v>
      </c>
      <c r="CE47" s="39">
        <v>1993</v>
      </c>
      <c r="CF47" s="39">
        <v>0</v>
      </c>
      <c r="CG47" s="39">
        <v>0</v>
      </c>
      <c r="CH47" s="39">
        <v>6</v>
      </c>
      <c r="CI47" s="39">
        <v>372</v>
      </c>
      <c r="CJ47" s="39">
        <v>0</v>
      </c>
      <c r="CK47" s="39">
        <v>0</v>
      </c>
      <c r="CL47" s="39">
        <v>0</v>
      </c>
      <c r="CM47" s="39">
        <v>0</v>
      </c>
      <c r="CN47" s="39">
        <v>0</v>
      </c>
      <c r="CO47" s="39">
        <v>0</v>
      </c>
      <c r="CP47" s="39">
        <v>0</v>
      </c>
      <c r="CQ47" s="39">
        <v>0</v>
      </c>
      <c r="CR47" s="39">
        <v>1</v>
      </c>
      <c r="CS47" s="39">
        <v>0</v>
      </c>
      <c r="CT47" s="39">
        <v>1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3</v>
      </c>
      <c r="DG47" s="39">
        <v>0</v>
      </c>
      <c r="DH47" s="39">
        <v>0</v>
      </c>
      <c r="DI47" s="39">
        <v>0</v>
      </c>
      <c r="DJ47" s="39">
        <v>0</v>
      </c>
      <c r="DK47" s="144">
        <v>0</v>
      </c>
      <c r="DL47" s="39">
        <v>1</v>
      </c>
      <c r="DM47" s="39">
        <v>0</v>
      </c>
      <c r="DN47" s="39">
        <v>0</v>
      </c>
      <c r="DO47" s="39">
        <v>0</v>
      </c>
      <c r="DP47" s="39">
        <v>7</v>
      </c>
      <c r="DQ47" s="39">
        <v>807</v>
      </c>
      <c r="DR47" s="39">
        <v>3893</v>
      </c>
      <c r="DS47" s="39">
        <v>5761</v>
      </c>
      <c r="DT47" s="39">
        <v>0</v>
      </c>
      <c r="DU47" s="39">
        <v>40168</v>
      </c>
      <c r="DV47" s="39">
        <v>16089</v>
      </c>
      <c r="DW47" s="39">
        <v>17427</v>
      </c>
      <c r="DX47" s="39">
        <v>130439</v>
      </c>
      <c r="DY47" s="39">
        <v>120361</v>
      </c>
      <c r="DZ47" s="39">
        <v>0</v>
      </c>
      <c r="EA47" s="39">
        <v>100077</v>
      </c>
      <c r="EB47" s="39">
        <v>434215</v>
      </c>
      <c r="EC47" s="108">
        <v>31664</v>
      </c>
      <c r="ED47" s="143">
        <v>0</v>
      </c>
      <c r="EE47" s="39">
        <v>325149</v>
      </c>
      <c r="EF47" s="39">
        <v>218001</v>
      </c>
      <c r="EG47" s="39">
        <v>574814</v>
      </c>
      <c r="EH47" s="160">
        <v>0</v>
      </c>
      <c r="EI47" s="143">
        <v>0</v>
      </c>
      <c r="EJ47" s="39">
        <v>0</v>
      </c>
      <c r="EK47" s="39">
        <v>0</v>
      </c>
      <c r="EL47" s="39">
        <v>0</v>
      </c>
      <c r="EM47" s="108">
        <v>0</v>
      </c>
      <c r="EN47" s="143">
        <v>0</v>
      </c>
      <c r="EO47" s="39">
        <v>0</v>
      </c>
      <c r="EP47" s="39">
        <v>0</v>
      </c>
      <c r="EQ47" s="39">
        <v>0</v>
      </c>
      <c r="ER47" s="39">
        <v>1233</v>
      </c>
      <c r="ES47" s="39">
        <v>0</v>
      </c>
      <c r="ET47" s="39">
        <v>0</v>
      </c>
      <c r="EU47" s="247">
        <v>0</v>
      </c>
      <c r="EV47" s="247">
        <v>0</v>
      </c>
      <c r="EW47" s="39">
        <v>0</v>
      </c>
      <c r="EX47" s="39">
        <v>0</v>
      </c>
      <c r="EY47" s="39">
        <v>0</v>
      </c>
      <c r="EZ47" s="39">
        <v>0</v>
      </c>
      <c r="FA47" s="39">
        <v>0</v>
      </c>
      <c r="FB47" s="39">
        <v>0</v>
      </c>
      <c r="FC47" s="39">
        <v>0</v>
      </c>
      <c r="FD47" s="39">
        <v>0</v>
      </c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</row>
    <row r="48" spans="1:191" s="256" customFormat="1" ht="27" customHeight="1">
      <c r="A48" s="175" t="s">
        <v>39</v>
      </c>
      <c r="B48" s="15">
        <v>409534</v>
      </c>
      <c r="C48" s="15">
        <v>3420676</v>
      </c>
      <c r="D48" s="15">
        <v>1</v>
      </c>
      <c r="E48" s="15">
        <v>134200</v>
      </c>
      <c r="F48" s="42">
        <v>1</v>
      </c>
      <c r="G48" s="42">
        <v>134200</v>
      </c>
      <c r="H48" s="42">
        <v>0</v>
      </c>
      <c r="I48" s="42">
        <v>0</v>
      </c>
      <c r="J48" s="42">
        <v>0</v>
      </c>
      <c r="K48" s="42">
        <v>0</v>
      </c>
      <c r="L48" s="15">
        <v>0</v>
      </c>
      <c r="M48" s="85">
        <v>0</v>
      </c>
      <c r="N48" s="15">
        <v>0</v>
      </c>
      <c r="O48" s="15">
        <v>0</v>
      </c>
      <c r="P48" s="42">
        <v>0</v>
      </c>
      <c r="Q48" s="42">
        <v>0</v>
      </c>
      <c r="R48" s="42">
        <v>0</v>
      </c>
      <c r="S48" s="42">
        <v>0</v>
      </c>
      <c r="T48" s="15">
        <v>269</v>
      </c>
      <c r="U48" s="85">
        <v>257</v>
      </c>
      <c r="V48" s="15">
        <v>0</v>
      </c>
      <c r="W48" s="15">
        <v>12</v>
      </c>
      <c r="X48" s="42">
        <v>40847</v>
      </c>
      <c r="Y48" s="42">
        <v>22704</v>
      </c>
      <c r="Z48" s="42">
        <v>3394</v>
      </c>
      <c r="AA48" s="42">
        <v>2484</v>
      </c>
      <c r="AB48" s="42">
        <v>17718</v>
      </c>
      <c r="AC48" s="42">
        <v>5047</v>
      </c>
      <c r="AD48" s="15">
        <v>2447</v>
      </c>
      <c r="AE48" s="42">
        <v>0</v>
      </c>
      <c r="AF48" s="42">
        <v>0</v>
      </c>
      <c r="AG48" s="42">
        <v>0</v>
      </c>
      <c r="AH48" s="42">
        <v>0</v>
      </c>
      <c r="AI48" s="15">
        <v>0</v>
      </c>
      <c r="AJ48" s="85">
        <v>0</v>
      </c>
      <c r="AK48" s="9">
        <v>0</v>
      </c>
      <c r="AL48" s="15">
        <v>0</v>
      </c>
      <c r="AM48" s="85">
        <v>0</v>
      </c>
      <c r="AN48" s="15">
        <v>0</v>
      </c>
      <c r="AO48" s="42">
        <v>1060000</v>
      </c>
      <c r="AP48" s="42">
        <v>1060000</v>
      </c>
      <c r="AQ48" s="42">
        <v>0</v>
      </c>
      <c r="AR48" s="42">
        <v>0</v>
      </c>
      <c r="AS48" s="15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15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7885</v>
      </c>
      <c r="BU48" s="42">
        <v>0</v>
      </c>
      <c r="BV48" s="42">
        <v>0</v>
      </c>
      <c r="BW48" s="42">
        <v>3</v>
      </c>
      <c r="BX48" s="42">
        <v>1804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2908</v>
      </c>
      <c r="CF48" s="42">
        <v>0</v>
      </c>
      <c r="CG48" s="42">
        <v>0</v>
      </c>
      <c r="CH48" s="42">
        <v>12</v>
      </c>
      <c r="CI48" s="42">
        <v>613</v>
      </c>
      <c r="CJ48" s="42">
        <v>1</v>
      </c>
      <c r="CK48" s="42">
        <v>333</v>
      </c>
      <c r="CL48" s="42">
        <v>3</v>
      </c>
      <c r="CM48" s="42">
        <v>0</v>
      </c>
      <c r="CN48" s="42">
        <v>0</v>
      </c>
      <c r="CO48" s="42">
        <v>0</v>
      </c>
      <c r="CP48" s="42">
        <v>0</v>
      </c>
      <c r="CQ48" s="42">
        <v>0</v>
      </c>
      <c r="CR48" s="42">
        <v>1</v>
      </c>
      <c r="CS48" s="42">
        <v>3</v>
      </c>
      <c r="CT48" s="42">
        <v>0</v>
      </c>
      <c r="CU48" s="42">
        <v>0</v>
      </c>
      <c r="CV48" s="42">
        <v>0</v>
      </c>
      <c r="CW48" s="42">
        <v>0</v>
      </c>
      <c r="CX48" s="42">
        <v>0</v>
      </c>
      <c r="CY48" s="42">
        <v>0</v>
      </c>
      <c r="CZ48" s="42">
        <v>0</v>
      </c>
      <c r="DA48" s="42">
        <v>0</v>
      </c>
      <c r="DB48" s="42">
        <v>0</v>
      </c>
      <c r="DC48" s="42">
        <v>0</v>
      </c>
      <c r="DD48" s="42">
        <v>0</v>
      </c>
      <c r="DE48" s="42">
        <v>0</v>
      </c>
      <c r="DF48" s="42">
        <v>4</v>
      </c>
      <c r="DG48" s="42">
        <v>0</v>
      </c>
      <c r="DH48" s="42">
        <v>1</v>
      </c>
      <c r="DI48" s="42">
        <v>0</v>
      </c>
      <c r="DJ48" s="42">
        <v>1</v>
      </c>
      <c r="DK48" s="152">
        <v>0</v>
      </c>
      <c r="DL48" s="42">
        <v>2</v>
      </c>
      <c r="DM48" s="42">
        <v>0</v>
      </c>
      <c r="DN48" s="42">
        <v>0</v>
      </c>
      <c r="DO48" s="42">
        <v>0</v>
      </c>
      <c r="DP48" s="42">
        <v>11</v>
      </c>
      <c r="DQ48" s="42">
        <v>4800</v>
      </c>
      <c r="DR48" s="42">
        <v>6019</v>
      </c>
      <c r="DS48" s="42">
        <v>1751</v>
      </c>
      <c r="DT48" s="42">
        <v>19237</v>
      </c>
      <c r="DU48" s="42">
        <v>192601</v>
      </c>
      <c r="DV48" s="42">
        <v>83442</v>
      </c>
      <c r="DW48" s="42">
        <v>46067</v>
      </c>
      <c r="DX48" s="42">
        <v>392169</v>
      </c>
      <c r="DY48" s="42">
        <v>379726</v>
      </c>
      <c r="DZ48" s="42">
        <v>0</v>
      </c>
      <c r="EA48" s="42">
        <v>0</v>
      </c>
      <c r="EB48" s="42">
        <v>1121012</v>
      </c>
      <c r="EC48" s="111">
        <v>44985</v>
      </c>
      <c r="ED48" s="151">
        <v>0</v>
      </c>
      <c r="EE48" s="42">
        <v>117131</v>
      </c>
      <c r="EF48" s="42">
        <v>158204</v>
      </c>
      <c r="EG48" s="42">
        <v>320320</v>
      </c>
      <c r="EH48" s="164">
        <v>3427</v>
      </c>
      <c r="EI48" s="151">
        <v>8624</v>
      </c>
      <c r="EJ48" s="42">
        <v>97847</v>
      </c>
      <c r="EK48" s="42">
        <v>0</v>
      </c>
      <c r="EL48" s="42">
        <v>109898</v>
      </c>
      <c r="EM48" s="111">
        <v>0</v>
      </c>
      <c r="EN48" s="151">
        <v>0</v>
      </c>
      <c r="EO48" s="42">
        <v>0</v>
      </c>
      <c r="EP48" s="42">
        <v>0</v>
      </c>
      <c r="EQ48" s="42">
        <v>0</v>
      </c>
      <c r="ER48" s="42">
        <v>4823</v>
      </c>
      <c r="ES48" s="42">
        <v>1</v>
      </c>
      <c r="ET48" s="42">
        <v>2070</v>
      </c>
      <c r="EU48" s="251">
        <v>0</v>
      </c>
      <c r="EV48" s="251">
        <v>0</v>
      </c>
      <c r="EW48" s="42">
        <v>0</v>
      </c>
      <c r="EX48" s="42">
        <v>0</v>
      </c>
      <c r="EY48" s="42">
        <v>0</v>
      </c>
      <c r="EZ48" s="42">
        <v>0</v>
      </c>
      <c r="FA48" s="42">
        <v>0</v>
      </c>
      <c r="FB48" s="42">
        <v>0</v>
      </c>
      <c r="FC48" s="42">
        <v>0</v>
      </c>
      <c r="FD48" s="42">
        <v>0</v>
      </c>
      <c r="FE48" s="255"/>
      <c r="FF48" s="255"/>
      <c r="FG48" s="255"/>
      <c r="FH48" s="255"/>
      <c r="FI48" s="255"/>
      <c r="FJ48" s="255"/>
      <c r="FK48" s="255"/>
      <c r="FL48" s="255"/>
      <c r="FM48" s="255"/>
      <c r="FN48" s="255"/>
      <c r="FO48" s="255"/>
      <c r="FP48" s="255"/>
      <c r="FQ48" s="255"/>
      <c r="FR48" s="255"/>
      <c r="FS48" s="255"/>
      <c r="FT48" s="255"/>
      <c r="FU48" s="255"/>
      <c r="FV48" s="255"/>
      <c r="FW48" s="255"/>
      <c r="FX48" s="255"/>
      <c r="FY48" s="255"/>
      <c r="FZ48" s="255"/>
      <c r="GA48" s="255"/>
      <c r="GB48" s="255"/>
      <c r="GC48" s="255"/>
      <c r="GD48" s="255"/>
      <c r="GE48" s="255"/>
      <c r="GF48" s="255"/>
      <c r="GG48" s="255"/>
      <c r="GH48" s="255"/>
      <c r="GI48" s="255"/>
    </row>
    <row r="49" spans="1:191" ht="27" customHeight="1">
      <c r="A49" s="172" t="s">
        <v>40</v>
      </c>
      <c r="B49" s="12">
        <v>192175</v>
      </c>
      <c r="C49" s="12">
        <v>1945019</v>
      </c>
      <c r="D49" s="12">
        <v>6</v>
      </c>
      <c r="E49" s="12">
        <v>115400</v>
      </c>
      <c r="F49" s="39">
        <v>0</v>
      </c>
      <c r="G49" s="39">
        <v>0</v>
      </c>
      <c r="H49" s="39">
        <v>6</v>
      </c>
      <c r="I49" s="39">
        <v>115400</v>
      </c>
      <c r="J49" s="39">
        <v>1</v>
      </c>
      <c r="K49" s="39">
        <v>146500</v>
      </c>
      <c r="L49" s="12">
        <v>1</v>
      </c>
      <c r="M49" s="82">
        <v>5000</v>
      </c>
      <c r="N49" s="12">
        <v>0</v>
      </c>
      <c r="O49" s="12">
        <v>0</v>
      </c>
      <c r="P49" s="39">
        <v>1</v>
      </c>
      <c r="Q49" s="39">
        <v>5000</v>
      </c>
      <c r="R49" s="39">
        <v>0</v>
      </c>
      <c r="S49" s="39">
        <v>0</v>
      </c>
      <c r="T49" s="12">
        <v>188</v>
      </c>
      <c r="U49" s="82">
        <v>174</v>
      </c>
      <c r="V49" s="12">
        <v>0</v>
      </c>
      <c r="W49" s="12">
        <v>14</v>
      </c>
      <c r="X49" s="39">
        <v>4796</v>
      </c>
      <c r="Y49" s="39">
        <v>3975</v>
      </c>
      <c r="Z49" s="39">
        <v>997</v>
      </c>
      <c r="AA49" s="39">
        <v>482</v>
      </c>
      <c r="AB49" s="39">
        <v>7319</v>
      </c>
      <c r="AC49" s="39">
        <v>1834</v>
      </c>
      <c r="AD49" s="12">
        <v>329</v>
      </c>
      <c r="AE49" s="39">
        <v>0</v>
      </c>
      <c r="AF49" s="39">
        <v>0</v>
      </c>
      <c r="AG49" s="39">
        <v>0</v>
      </c>
      <c r="AH49" s="39">
        <v>0</v>
      </c>
      <c r="AI49" s="12">
        <v>0</v>
      </c>
      <c r="AJ49" s="82">
        <v>0</v>
      </c>
      <c r="AK49" s="6">
        <v>0</v>
      </c>
      <c r="AL49" s="12">
        <v>0</v>
      </c>
      <c r="AM49" s="82">
        <v>0</v>
      </c>
      <c r="AN49" s="12">
        <v>0</v>
      </c>
      <c r="AO49" s="39">
        <v>0</v>
      </c>
      <c r="AP49" s="39">
        <v>0</v>
      </c>
      <c r="AQ49" s="39">
        <v>3639</v>
      </c>
      <c r="AR49" s="39">
        <v>3639</v>
      </c>
      <c r="AS49" s="144">
        <v>3639</v>
      </c>
      <c r="AT49" s="39">
        <v>1690000</v>
      </c>
      <c r="AU49" s="39">
        <v>1690000</v>
      </c>
      <c r="AV49" s="39">
        <v>1690000</v>
      </c>
      <c r="AW49" s="39">
        <v>3017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144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1590</v>
      </c>
      <c r="BU49" s="39">
        <v>0</v>
      </c>
      <c r="BV49" s="39">
        <v>0</v>
      </c>
      <c r="BW49" s="39">
        <v>1</v>
      </c>
      <c r="BX49" s="39">
        <v>498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39">
        <v>0</v>
      </c>
      <c r="CE49" s="39">
        <v>1248</v>
      </c>
      <c r="CF49" s="39">
        <v>1</v>
      </c>
      <c r="CG49" s="39">
        <v>80</v>
      </c>
      <c r="CH49" s="39">
        <v>6</v>
      </c>
      <c r="CI49" s="39">
        <v>472</v>
      </c>
      <c r="CJ49" s="39">
        <v>0</v>
      </c>
      <c r="CK49" s="39">
        <v>0</v>
      </c>
      <c r="CL49" s="39">
        <v>0</v>
      </c>
      <c r="CM49" s="39">
        <v>0</v>
      </c>
      <c r="CN49" s="39">
        <v>0</v>
      </c>
      <c r="CO49" s="39">
        <v>0</v>
      </c>
      <c r="CP49" s="39">
        <v>0</v>
      </c>
      <c r="CQ49" s="39">
        <v>0</v>
      </c>
      <c r="CR49" s="39">
        <v>1</v>
      </c>
      <c r="CS49" s="39">
        <v>4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v>0</v>
      </c>
      <c r="DA49" s="39">
        <v>0</v>
      </c>
      <c r="DB49" s="39">
        <v>0</v>
      </c>
      <c r="DC49" s="39">
        <v>0</v>
      </c>
      <c r="DD49" s="39">
        <v>0</v>
      </c>
      <c r="DE49" s="39">
        <v>0</v>
      </c>
      <c r="DF49" s="39">
        <v>4</v>
      </c>
      <c r="DG49" s="39">
        <v>0</v>
      </c>
      <c r="DH49" s="39">
        <v>0</v>
      </c>
      <c r="DI49" s="39">
        <v>0</v>
      </c>
      <c r="DJ49" s="39">
        <v>1</v>
      </c>
      <c r="DK49" s="144">
        <v>0</v>
      </c>
      <c r="DL49" s="39">
        <v>0</v>
      </c>
      <c r="DM49" s="39">
        <v>0</v>
      </c>
      <c r="DN49" s="39">
        <v>0</v>
      </c>
      <c r="DO49" s="39">
        <v>0</v>
      </c>
      <c r="DP49" s="39">
        <v>10</v>
      </c>
      <c r="DQ49" s="39">
        <v>1800</v>
      </c>
      <c r="DR49" s="39">
        <v>1564</v>
      </c>
      <c r="DS49" s="39">
        <v>2721</v>
      </c>
      <c r="DT49" s="39">
        <v>2483</v>
      </c>
      <c r="DU49" s="39">
        <v>81977</v>
      </c>
      <c r="DV49" s="39">
        <v>99134</v>
      </c>
      <c r="DW49" s="39">
        <v>45289</v>
      </c>
      <c r="DX49" s="39">
        <v>9593</v>
      </c>
      <c r="DY49" s="39">
        <v>116430</v>
      </c>
      <c r="DZ49" s="39">
        <v>0</v>
      </c>
      <c r="EA49" s="39">
        <v>0</v>
      </c>
      <c r="EB49" s="39">
        <v>359191</v>
      </c>
      <c r="EC49" s="108">
        <v>5256</v>
      </c>
      <c r="ED49" s="143">
        <v>41145</v>
      </c>
      <c r="EE49" s="39">
        <v>314488</v>
      </c>
      <c r="EF49" s="39">
        <v>72304</v>
      </c>
      <c r="EG49" s="39">
        <v>433193</v>
      </c>
      <c r="EH49" s="160">
        <v>0</v>
      </c>
      <c r="EI49" s="143">
        <v>0</v>
      </c>
      <c r="EJ49" s="39">
        <v>0</v>
      </c>
      <c r="EK49" s="39">
        <v>22144</v>
      </c>
      <c r="EL49" s="39">
        <v>22144</v>
      </c>
      <c r="EM49" s="108">
        <v>0</v>
      </c>
      <c r="EN49" s="143">
        <v>0</v>
      </c>
      <c r="EO49" s="39">
        <v>0</v>
      </c>
      <c r="EP49" s="39">
        <v>0</v>
      </c>
      <c r="EQ49" s="39">
        <v>0</v>
      </c>
      <c r="ER49" s="39">
        <v>1692</v>
      </c>
      <c r="ES49" s="39">
        <v>0</v>
      </c>
      <c r="ET49" s="39">
        <v>0</v>
      </c>
      <c r="EU49" s="247">
        <v>0</v>
      </c>
      <c r="EV49" s="247">
        <v>0</v>
      </c>
      <c r="EW49" s="39">
        <v>0</v>
      </c>
      <c r="EX49" s="39">
        <v>0</v>
      </c>
      <c r="EY49" s="39">
        <v>0</v>
      </c>
      <c r="EZ49" s="39">
        <v>0</v>
      </c>
      <c r="FA49" s="39">
        <v>0</v>
      </c>
      <c r="FB49" s="39">
        <v>0</v>
      </c>
      <c r="FC49" s="39">
        <v>0</v>
      </c>
      <c r="FD49" s="39">
        <v>0</v>
      </c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</row>
    <row r="50" spans="1:191" ht="27" customHeight="1">
      <c r="A50" s="172" t="s">
        <v>41</v>
      </c>
      <c r="B50" s="12">
        <v>278778</v>
      </c>
      <c r="C50" s="12">
        <v>2777635</v>
      </c>
      <c r="D50" s="12">
        <v>0</v>
      </c>
      <c r="E50" s="12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2">
        <v>0</v>
      </c>
      <c r="M50" s="82">
        <v>0</v>
      </c>
      <c r="N50" s="12">
        <v>0</v>
      </c>
      <c r="O50" s="12">
        <v>0</v>
      </c>
      <c r="P50" s="39">
        <v>0</v>
      </c>
      <c r="Q50" s="39">
        <v>0</v>
      </c>
      <c r="R50" s="39">
        <v>0</v>
      </c>
      <c r="S50" s="39">
        <v>0</v>
      </c>
      <c r="T50" s="12">
        <v>150</v>
      </c>
      <c r="U50" s="82">
        <v>118</v>
      </c>
      <c r="V50" s="12">
        <v>0</v>
      </c>
      <c r="W50" s="12">
        <v>32</v>
      </c>
      <c r="X50" s="39">
        <v>27392</v>
      </c>
      <c r="Y50" s="39">
        <v>16771</v>
      </c>
      <c r="Z50" s="39">
        <v>742</v>
      </c>
      <c r="AA50" s="39">
        <v>472</v>
      </c>
      <c r="AB50" s="39">
        <v>7072</v>
      </c>
      <c r="AC50" s="39">
        <v>1445</v>
      </c>
      <c r="AD50" s="12">
        <v>2906</v>
      </c>
      <c r="AE50" s="39">
        <v>0</v>
      </c>
      <c r="AF50" s="39">
        <v>0</v>
      </c>
      <c r="AG50" s="39">
        <v>0</v>
      </c>
      <c r="AH50" s="39">
        <v>0</v>
      </c>
      <c r="AI50" s="12">
        <v>0</v>
      </c>
      <c r="AJ50" s="82">
        <v>0</v>
      </c>
      <c r="AK50" s="6">
        <v>0</v>
      </c>
      <c r="AL50" s="12">
        <v>0</v>
      </c>
      <c r="AM50" s="82">
        <v>0</v>
      </c>
      <c r="AN50" s="12">
        <v>0</v>
      </c>
      <c r="AO50" s="39">
        <v>0</v>
      </c>
      <c r="AP50" s="39">
        <v>0</v>
      </c>
      <c r="AQ50" s="39">
        <v>2215</v>
      </c>
      <c r="AR50" s="39">
        <v>2215</v>
      </c>
      <c r="AS50" s="144">
        <v>2215</v>
      </c>
      <c r="AT50" s="39">
        <v>2170000</v>
      </c>
      <c r="AU50" s="39">
        <v>2170000</v>
      </c>
      <c r="AV50" s="39">
        <v>2170000</v>
      </c>
      <c r="AW50" s="39">
        <v>1633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144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3387</v>
      </c>
      <c r="BU50" s="39">
        <v>0</v>
      </c>
      <c r="BV50" s="39">
        <v>0</v>
      </c>
      <c r="BW50" s="39">
        <v>2</v>
      </c>
      <c r="BX50" s="39">
        <v>1041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39">
        <v>0</v>
      </c>
      <c r="CE50" s="39">
        <v>2061</v>
      </c>
      <c r="CF50" s="39">
        <v>0</v>
      </c>
      <c r="CG50" s="39">
        <v>0</v>
      </c>
      <c r="CH50" s="39">
        <v>16</v>
      </c>
      <c r="CI50" s="39">
        <v>583</v>
      </c>
      <c r="CJ50" s="39">
        <v>0</v>
      </c>
      <c r="CK50" s="39">
        <v>0</v>
      </c>
      <c r="CL50" s="39">
        <v>0</v>
      </c>
      <c r="CM50" s="39">
        <v>0</v>
      </c>
      <c r="CN50" s="39">
        <v>0</v>
      </c>
      <c r="CO50" s="39">
        <v>0</v>
      </c>
      <c r="CP50" s="39">
        <v>0</v>
      </c>
      <c r="CQ50" s="39">
        <v>0</v>
      </c>
      <c r="CR50" s="39">
        <v>1</v>
      </c>
      <c r="CS50" s="39">
        <v>1</v>
      </c>
      <c r="CT50" s="39">
        <v>0</v>
      </c>
      <c r="CU50" s="39">
        <v>0</v>
      </c>
      <c r="CV50" s="39">
        <v>0</v>
      </c>
      <c r="CW50" s="39">
        <v>0</v>
      </c>
      <c r="CX50" s="39">
        <v>0</v>
      </c>
      <c r="CY50" s="39">
        <v>0</v>
      </c>
      <c r="CZ50" s="39">
        <v>0</v>
      </c>
      <c r="DA50" s="39">
        <v>0</v>
      </c>
      <c r="DB50" s="39">
        <v>0</v>
      </c>
      <c r="DC50" s="39">
        <v>0</v>
      </c>
      <c r="DD50" s="39">
        <v>0</v>
      </c>
      <c r="DE50" s="39">
        <v>0</v>
      </c>
      <c r="DF50" s="39">
        <v>1</v>
      </c>
      <c r="DG50" s="39">
        <v>0</v>
      </c>
      <c r="DH50" s="39">
        <v>0</v>
      </c>
      <c r="DI50" s="39">
        <v>0</v>
      </c>
      <c r="DJ50" s="39">
        <v>1</v>
      </c>
      <c r="DK50" s="144">
        <v>0</v>
      </c>
      <c r="DL50" s="39">
        <v>0</v>
      </c>
      <c r="DM50" s="39">
        <v>0</v>
      </c>
      <c r="DN50" s="39">
        <v>0</v>
      </c>
      <c r="DO50" s="39">
        <v>0</v>
      </c>
      <c r="DP50" s="39">
        <v>13</v>
      </c>
      <c r="DQ50" s="39">
        <v>2180</v>
      </c>
      <c r="DR50" s="39">
        <v>7184</v>
      </c>
      <c r="DS50" s="39">
        <v>2377</v>
      </c>
      <c r="DT50" s="39">
        <v>448</v>
      </c>
      <c r="DU50" s="39">
        <v>70991</v>
      </c>
      <c r="DV50" s="39">
        <v>49268</v>
      </c>
      <c r="DW50" s="39">
        <v>75028</v>
      </c>
      <c r="DX50" s="39">
        <v>0</v>
      </c>
      <c r="DY50" s="39">
        <v>348148</v>
      </c>
      <c r="DZ50" s="39">
        <v>0</v>
      </c>
      <c r="EA50" s="39">
        <v>0</v>
      </c>
      <c r="EB50" s="39">
        <v>553444</v>
      </c>
      <c r="EC50" s="108">
        <v>21377</v>
      </c>
      <c r="ED50" s="143">
        <v>0</v>
      </c>
      <c r="EE50" s="39">
        <v>289662</v>
      </c>
      <c r="EF50" s="39">
        <v>39967</v>
      </c>
      <c r="EG50" s="39">
        <v>351006</v>
      </c>
      <c r="EH50" s="160">
        <v>27297</v>
      </c>
      <c r="EI50" s="143">
        <v>18893</v>
      </c>
      <c r="EJ50" s="39">
        <v>49341</v>
      </c>
      <c r="EK50" s="39">
        <v>0</v>
      </c>
      <c r="EL50" s="39">
        <v>95531</v>
      </c>
      <c r="EM50" s="108">
        <v>0</v>
      </c>
      <c r="EN50" s="143">
        <v>0</v>
      </c>
      <c r="EO50" s="39">
        <v>0</v>
      </c>
      <c r="EP50" s="39">
        <v>0</v>
      </c>
      <c r="EQ50" s="39">
        <v>0</v>
      </c>
      <c r="ER50" s="39">
        <v>1679</v>
      </c>
      <c r="ES50" s="39">
        <v>0</v>
      </c>
      <c r="ET50" s="39">
        <v>0</v>
      </c>
      <c r="EU50" s="247">
        <v>0</v>
      </c>
      <c r="EV50" s="247">
        <v>0</v>
      </c>
      <c r="EW50" s="39">
        <v>0</v>
      </c>
      <c r="EX50" s="39">
        <v>0</v>
      </c>
      <c r="EY50" s="39">
        <v>0</v>
      </c>
      <c r="EZ50" s="39">
        <v>0</v>
      </c>
      <c r="FA50" s="39">
        <v>0</v>
      </c>
      <c r="FB50" s="39">
        <v>0</v>
      </c>
      <c r="FC50" s="39">
        <v>0</v>
      </c>
      <c r="FD50" s="39">
        <v>0</v>
      </c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</row>
    <row r="51" spans="1:191" ht="27" customHeight="1">
      <c r="A51" s="172" t="s">
        <v>42</v>
      </c>
      <c r="B51" s="12">
        <v>113596</v>
      </c>
      <c r="C51" s="12">
        <v>1230146</v>
      </c>
      <c r="D51" s="12">
        <v>5</v>
      </c>
      <c r="E51" s="12">
        <v>13876</v>
      </c>
      <c r="F51" s="39">
        <v>0</v>
      </c>
      <c r="G51" s="39">
        <v>0</v>
      </c>
      <c r="H51" s="39">
        <v>5</v>
      </c>
      <c r="I51" s="39">
        <v>13876</v>
      </c>
      <c r="J51" s="39">
        <v>0</v>
      </c>
      <c r="K51" s="39">
        <v>0</v>
      </c>
      <c r="L51" s="12">
        <v>0</v>
      </c>
      <c r="M51" s="82">
        <v>0</v>
      </c>
      <c r="N51" s="12">
        <v>0</v>
      </c>
      <c r="O51" s="12">
        <v>0</v>
      </c>
      <c r="P51" s="39">
        <v>0</v>
      </c>
      <c r="Q51" s="39">
        <v>0</v>
      </c>
      <c r="R51" s="39">
        <v>0</v>
      </c>
      <c r="S51" s="39">
        <v>0</v>
      </c>
      <c r="T51" s="12">
        <v>248</v>
      </c>
      <c r="U51" s="82">
        <v>168</v>
      </c>
      <c r="V51" s="12">
        <v>0</v>
      </c>
      <c r="W51" s="12">
        <v>80</v>
      </c>
      <c r="X51" s="39">
        <v>94431</v>
      </c>
      <c r="Y51" s="39">
        <v>0</v>
      </c>
      <c r="Z51" s="39">
        <v>1441</v>
      </c>
      <c r="AA51" s="39">
        <v>672</v>
      </c>
      <c r="AB51" s="39">
        <v>7080</v>
      </c>
      <c r="AC51" s="39">
        <v>1280</v>
      </c>
      <c r="AD51" s="12">
        <v>0</v>
      </c>
      <c r="AE51" s="39">
        <v>0</v>
      </c>
      <c r="AF51" s="39">
        <v>1820</v>
      </c>
      <c r="AG51" s="39">
        <v>910000</v>
      </c>
      <c r="AH51" s="39">
        <v>650000</v>
      </c>
      <c r="AI51" s="12">
        <v>1</v>
      </c>
      <c r="AJ51" s="82">
        <v>1</v>
      </c>
      <c r="AK51" s="6">
        <v>910000</v>
      </c>
      <c r="AL51" s="12">
        <v>650000</v>
      </c>
      <c r="AM51" s="82">
        <v>1820</v>
      </c>
      <c r="AN51" s="12">
        <v>711</v>
      </c>
      <c r="AO51" s="39">
        <v>0</v>
      </c>
      <c r="AP51" s="39">
        <v>0</v>
      </c>
      <c r="AQ51" s="39">
        <v>112</v>
      </c>
      <c r="AR51" s="39">
        <v>112</v>
      </c>
      <c r="AS51" s="144">
        <v>112</v>
      </c>
      <c r="AT51" s="39">
        <v>80000</v>
      </c>
      <c r="AU51" s="39">
        <v>80000</v>
      </c>
      <c r="AV51" s="39">
        <v>80000</v>
      </c>
      <c r="AW51" s="39">
        <v>58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144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2321</v>
      </c>
      <c r="BU51" s="39">
        <v>0</v>
      </c>
      <c r="BV51" s="39">
        <v>0</v>
      </c>
      <c r="BW51" s="39">
        <v>2</v>
      </c>
      <c r="BX51" s="39">
        <v>941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39">
        <v>0</v>
      </c>
      <c r="CE51" s="39">
        <v>1337</v>
      </c>
      <c r="CF51" s="39">
        <v>0</v>
      </c>
      <c r="CG51" s="39">
        <v>0</v>
      </c>
      <c r="CH51" s="39">
        <v>2</v>
      </c>
      <c r="CI51" s="39">
        <v>142</v>
      </c>
      <c r="CJ51" s="39">
        <v>0</v>
      </c>
      <c r="CK51" s="39">
        <v>0</v>
      </c>
      <c r="CL51" s="39">
        <v>0</v>
      </c>
      <c r="CM51" s="39">
        <v>0</v>
      </c>
      <c r="CN51" s="39">
        <v>0</v>
      </c>
      <c r="CO51" s="39">
        <v>0</v>
      </c>
      <c r="CP51" s="39">
        <v>0</v>
      </c>
      <c r="CQ51" s="39">
        <v>0</v>
      </c>
      <c r="CR51" s="39">
        <v>1</v>
      </c>
      <c r="CS51" s="39">
        <v>4</v>
      </c>
      <c r="CT51" s="39">
        <v>0</v>
      </c>
      <c r="CU51" s="39">
        <v>0</v>
      </c>
      <c r="CV51" s="39">
        <v>0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2</v>
      </c>
      <c r="DG51" s="39">
        <v>1</v>
      </c>
      <c r="DH51" s="39">
        <v>0</v>
      </c>
      <c r="DI51" s="39">
        <v>0</v>
      </c>
      <c r="DJ51" s="39">
        <v>1</v>
      </c>
      <c r="DK51" s="144">
        <v>0</v>
      </c>
      <c r="DL51" s="39">
        <v>1</v>
      </c>
      <c r="DM51" s="39">
        <v>0</v>
      </c>
      <c r="DN51" s="39">
        <v>0</v>
      </c>
      <c r="DO51" s="39">
        <v>0</v>
      </c>
      <c r="DP51" s="39">
        <v>32</v>
      </c>
      <c r="DQ51" s="39">
        <v>2273</v>
      </c>
      <c r="DR51" s="39">
        <v>2950</v>
      </c>
      <c r="DS51" s="39">
        <v>2367</v>
      </c>
      <c r="DT51" s="39">
        <v>0</v>
      </c>
      <c r="DU51" s="39">
        <v>54723</v>
      </c>
      <c r="DV51" s="39">
        <v>20682</v>
      </c>
      <c r="DW51" s="39">
        <v>13043</v>
      </c>
      <c r="DX51" s="39">
        <v>13876</v>
      </c>
      <c r="DY51" s="39">
        <v>102076</v>
      </c>
      <c r="DZ51" s="39">
        <v>1737</v>
      </c>
      <c r="EA51" s="39">
        <v>0</v>
      </c>
      <c r="EB51" s="39">
        <v>211454</v>
      </c>
      <c r="EC51" s="108">
        <v>36168</v>
      </c>
      <c r="ED51" s="143">
        <v>15170</v>
      </c>
      <c r="EE51" s="39">
        <v>25968</v>
      </c>
      <c r="EF51" s="39">
        <v>41901</v>
      </c>
      <c r="EG51" s="39">
        <v>119207</v>
      </c>
      <c r="EH51" s="160">
        <v>0</v>
      </c>
      <c r="EI51" s="143">
        <v>0</v>
      </c>
      <c r="EJ51" s="39">
        <v>0</v>
      </c>
      <c r="EK51" s="39">
        <v>0</v>
      </c>
      <c r="EL51" s="39">
        <v>0</v>
      </c>
      <c r="EM51" s="108">
        <v>0</v>
      </c>
      <c r="EN51" s="143">
        <v>0</v>
      </c>
      <c r="EO51" s="39">
        <v>0</v>
      </c>
      <c r="EP51" s="39">
        <v>0</v>
      </c>
      <c r="EQ51" s="39">
        <v>0</v>
      </c>
      <c r="ER51" s="39">
        <v>1797</v>
      </c>
      <c r="ES51" s="39">
        <v>0</v>
      </c>
      <c r="ET51" s="39">
        <v>0</v>
      </c>
      <c r="EU51" s="247">
        <v>0</v>
      </c>
      <c r="EV51" s="247">
        <v>0</v>
      </c>
      <c r="EW51" s="39">
        <v>0</v>
      </c>
      <c r="EX51" s="39">
        <v>0</v>
      </c>
      <c r="EY51" s="39">
        <v>0</v>
      </c>
      <c r="EZ51" s="39">
        <v>0</v>
      </c>
      <c r="FA51" s="39">
        <v>0</v>
      </c>
      <c r="FB51" s="39">
        <v>0</v>
      </c>
      <c r="FC51" s="39">
        <v>0</v>
      </c>
      <c r="FD51" s="39">
        <v>0</v>
      </c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</row>
    <row r="52" spans="1:191" ht="27" customHeight="1">
      <c r="A52" s="172" t="s">
        <v>43</v>
      </c>
      <c r="B52" s="12">
        <v>212783</v>
      </c>
      <c r="C52" s="12">
        <v>2258575</v>
      </c>
      <c r="D52" s="12">
        <v>0</v>
      </c>
      <c r="E52" s="12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2">
        <v>0</v>
      </c>
      <c r="M52" s="82">
        <v>0</v>
      </c>
      <c r="N52" s="12">
        <v>0</v>
      </c>
      <c r="O52" s="12">
        <v>0</v>
      </c>
      <c r="P52" s="39">
        <v>0</v>
      </c>
      <c r="Q52" s="39">
        <v>0</v>
      </c>
      <c r="R52" s="39">
        <v>0</v>
      </c>
      <c r="S52" s="39">
        <v>0</v>
      </c>
      <c r="T52" s="12">
        <v>76</v>
      </c>
      <c r="U52" s="82">
        <v>56</v>
      </c>
      <c r="V52" s="12">
        <v>0</v>
      </c>
      <c r="W52" s="12">
        <v>20</v>
      </c>
      <c r="X52" s="39">
        <v>147435</v>
      </c>
      <c r="Y52" s="39">
        <v>71618</v>
      </c>
      <c r="Z52" s="39">
        <v>1640</v>
      </c>
      <c r="AA52" s="39">
        <v>595</v>
      </c>
      <c r="AB52" s="39">
        <v>6311</v>
      </c>
      <c r="AC52" s="39">
        <v>986</v>
      </c>
      <c r="AD52" s="12">
        <v>4626</v>
      </c>
      <c r="AE52" s="39">
        <v>281</v>
      </c>
      <c r="AF52" s="39">
        <v>0</v>
      </c>
      <c r="AG52" s="39">
        <v>0</v>
      </c>
      <c r="AH52" s="39">
        <v>0</v>
      </c>
      <c r="AI52" s="12">
        <v>0</v>
      </c>
      <c r="AJ52" s="82">
        <v>0</v>
      </c>
      <c r="AK52" s="6">
        <v>0</v>
      </c>
      <c r="AL52" s="12">
        <v>0</v>
      </c>
      <c r="AM52" s="82">
        <v>0</v>
      </c>
      <c r="AN52" s="12">
        <v>0</v>
      </c>
      <c r="AO52" s="39">
        <v>0</v>
      </c>
      <c r="AP52" s="39">
        <v>0</v>
      </c>
      <c r="AQ52" s="39">
        <v>2781</v>
      </c>
      <c r="AR52" s="39">
        <v>2781</v>
      </c>
      <c r="AS52" s="144">
        <v>2781</v>
      </c>
      <c r="AT52" s="39">
        <v>1760000</v>
      </c>
      <c r="AU52" s="39">
        <v>1760000</v>
      </c>
      <c r="AV52" s="39">
        <v>1760000</v>
      </c>
      <c r="AW52" s="39">
        <v>2685</v>
      </c>
      <c r="AX52" s="39">
        <v>883</v>
      </c>
      <c r="AY52" s="39">
        <v>883</v>
      </c>
      <c r="AZ52" s="39">
        <v>883</v>
      </c>
      <c r="BA52" s="39">
        <v>320000</v>
      </c>
      <c r="BB52" s="39">
        <v>320000</v>
      </c>
      <c r="BC52" s="39">
        <v>320000</v>
      </c>
      <c r="BD52" s="144">
        <v>731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1255</v>
      </c>
      <c r="BU52" s="39">
        <v>0</v>
      </c>
      <c r="BV52" s="39">
        <v>0</v>
      </c>
      <c r="BW52" s="39">
        <v>1</v>
      </c>
      <c r="BX52" s="39">
        <v>955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2682</v>
      </c>
      <c r="CF52" s="39">
        <v>0</v>
      </c>
      <c r="CG52" s="39">
        <v>0</v>
      </c>
      <c r="CH52" s="39">
        <v>29</v>
      </c>
      <c r="CI52" s="39">
        <v>1309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1</v>
      </c>
      <c r="CS52" s="39">
        <v>4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4</v>
      </c>
      <c r="DG52" s="39">
        <v>0</v>
      </c>
      <c r="DH52" s="39">
        <v>0</v>
      </c>
      <c r="DI52" s="39">
        <v>0</v>
      </c>
      <c r="DJ52" s="39">
        <v>0</v>
      </c>
      <c r="DK52" s="144">
        <v>0</v>
      </c>
      <c r="DL52" s="39">
        <v>1</v>
      </c>
      <c r="DM52" s="39">
        <v>0</v>
      </c>
      <c r="DN52" s="39">
        <v>0</v>
      </c>
      <c r="DO52" s="39">
        <v>0</v>
      </c>
      <c r="DP52" s="39">
        <v>30</v>
      </c>
      <c r="DQ52" s="39">
        <v>1441</v>
      </c>
      <c r="DR52" s="39">
        <v>6763</v>
      </c>
      <c r="DS52" s="39">
        <v>1236</v>
      </c>
      <c r="DT52" s="39">
        <v>52540</v>
      </c>
      <c r="DU52" s="39">
        <v>18558</v>
      </c>
      <c r="DV52" s="39">
        <v>56335</v>
      </c>
      <c r="DW52" s="39">
        <v>14072</v>
      </c>
      <c r="DX52" s="39">
        <v>69367</v>
      </c>
      <c r="DY52" s="39">
        <v>79006</v>
      </c>
      <c r="DZ52" s="39">
        <v>0</v>
      </c>
      <c r="EA52" s="39">
        <v>13934</v>
      </c>
      <c r="EB52" s="39">
        <v>311811</v>
      </c>
      <c r="EC52" s="108">
        <v>34181</v>
      </c>
      <c r="ED52" s="143">
        <v>0</v>
      </c>
      <c r="EE52" s="39">
        <v>574891</v>
      </c>
      <c r="EF52" s="39">
        <v>161895</v>
      </c>
      <c r="EG52" s="39">
        <v>770967</v>
      </c>
      <c r="EH52" s="160">
        <v>0</v>
      </c>
      <c r="EI52" s="143">
        <v>0</v>
      </c>
      <c r="EJ52" s="39">
        <v>0</v>
      </c>
      <c r="EK52" s="39">
        <v>0</v>
      </c>
      <c r="EL52" s="39">
        <v>0</v>
      </c>
      <c r="EM52" s="108">
        <v>0</v>
      </c>
      <c r="EN52" s="143">
        <v>0</v>
      </c>
      <c r="EO52" s="39">
        <v>0</v>
      </c>
      <c r="EP52" s="39">
        <v>0</v>
      </c>
      <c r="EQ52" s="39">
        <v>0</v>
      </c>
      <c r="ER52" s="39">
        <v>1905</v>
      </c>
      <c r="ES52" s="39">
        <v>0</v>
      </c>
      <c r="ET52" s="39">
        <v>0</v>
      </c>
      <c r="EU52" s="247">
        <v>0</v>
      </c>
      <c r="EV52" s="247">
        <v>0</v>
      </c>
      <c r="EW52" s="39">
        <v>0</v>
      </c>
      <c r="EX52" s="39">
        <v>0</v>
      </c>
      <c r="EY52" s="39">
        <v>0</v>
      </c>
      <c r="EZ52" s="39">
        <v>0</v>
      </c>
      <c r="FA52" s="39">
        <v>0</v>
      </c>
      <c r="FB52" s="39">
        <v>0</v>
      </c>
      <c r="FC52" s="39">
        <v>0</v>
      </c>
      <c r="FD52" s="39">
        <v>0</v>
      </c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</row>
    <row r="53" spans="1:191" s="256" customFormat="1" ht="27" customHeight="1">
      <c r="A53" s="175" t="s">
        <v>44</v>
      </c>
      <c r="B53" s="15">
        <v>338520</v>
      </c>
      <c r="C53" s="15">
        <v>3834335</v>
      </c>
      <c r="D53" s="15">
        <v>10</v>
      </c>
      <c r="E53" s="15">
        <v>79700</v>
      </c>
      <c r="F53" s="42">
        <v>10</v>
      </c>
      <c r="G53" s="42">
        <v>79700</v>
      </c>
      <c r="H53" s="42">
        <v>0</v>
      </c>
      <c r="I53" s="42">
        <v>0</v>
      </c>
      <c r="J53" s="42">
        <v>0</v>
      </c>
      <c r="K53" s="42">
        <v>0</v>
      </c>
      <c r="L53" s="15">
        <v>0</v>
      </c>
      <c r="M53" s="85">
        <v>0</v>
      </c>
      <c r="N53" s="15">
        <v>0</v>
      </c>
      <c r="O53" s="15">
        <v>0</v>
      </c>
      <c r="P53" s="42">
        <v>0</v>
      </c>
      <c r="Q53" s="42">
        <v>0</v>
      </c>
      <c r="R53" s="42">
        <v>0</v>
      </c>
      <c r="S53" s="42">
        <v>0</v>
      </c>
      <c r="T53" s="15">
        <v>357</v>
      </c>
      <c r="U53" s="85">
        <v>312</v>
      </c>
      <c r="V53" s="15">
        <v>0</v>
      </c>
      <c r="W53" s="15">
        <v>45</v>
      </c>
      <c r="X53" s="42">
        <v>9844</v>
      </c>
      <c r="Y53" s="42">
        <v>12271</v>
      </c>
      <c r="Z53" s="42">
        <v>1528</v>
      </c>
      <c r="AA53" s="42">
        <v>1771</v>
      </c>
      <c r="AB53" s="42">
        <v>18838</v>
      </c>
      <c r="AC53" s="42">
        <v>5656</v>
      </c>
      <c r="AD53" s="15">
        <v>278</v>
      </c>
      <c r="AE53" s="42">
        <v>0</v>
      </c>
      <c r="AF53" s="42">
        <v>3774</v>
      </c>
      <c r="AG53" s="42">
        <v>2950000</v>
      </c>
      <c r="AH53" s="42">
        <v>1160000</v>
      </c>
      <c r="AI53" s="15">
        <v>1</v>
      </c>
      <c r="AJ53" s="85">
        <v>1</v>
      </c>
      <c r="AK53" s="9">
        <v>2950000</v>
      </c>
      <c r="AL53" s="15">
        <v>1160000</v>
      </c>
      <c r="AM53" s="85">
        <v>3774</v>
      </c>
      <c r="AN53" s="15">
        <v>2230</v>
      </c>
      <c r="AO53" s="42">
        <v>0</v>
      </c>
      <c r="AP53" s="42">
        <v>0</v>
      </c>
      <c r="AQ53" s="42">
        <v>2775</v>
      </c>
      <c r="AR53" s="42">
        <v>2775</v>
      </c>
      <c r="AS53" s="152">
        <v>2775</v>
      </c>
      <c r="AT53" s="42">
        <v>1220000</v>
      </c>
      <c r="AU53" s="42">
        <v>1220000</v>
      </c>
      <c r="AV53" s="42">
        <v>1220000</v>
      </c>
      <c r="AW53" s="42">
        <v>2245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15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4272</v>
      </c>
      <c r="BU53" s="42">
        <v>1067</v>
      </c>
      <c r="BV53" s="42">
        <v>578</v>
      </c>
      <c r="BW53" s="42">
        <v>3</v>
      </c>
      <c r="BX53" s="42">
        <v>1895</v>
      </c>
      <c r="BY53" s="42">
        <v>0</v>
      </c>
      <c r="BZ53" s="42">
        <v>0</v>
      </c>
      <c r="CA53" s="42">
        <v>0</v>
      </c>
      <c r="CB53" s="42">
        <v>0</v>
      </c>
      <c r="CC53" s="42">
        <v>0</v>
      </c>
      <c r="CD53" s="42">
        <v>0</v>
      </c>
      <c r="CE53" s="42">
        <v>2330</v>
      </c>
      <c r="CF53" s="42">
        <v>0</v>
      </c>
      <c r="CG53" s="42">
        <v>0</v>
      </c>
      <c r="CH53" s="42">
        <v>1</v>
      </c>
      <c r="CI53" s="42">
        <v>87</v>
      </c>
      <c r="CJ53" s="42">
        <v>1</v>
      </c>
      <c r="CK53" s="42">
        <v>262</v>
      </c>
      <c r="CL53" s="42">
        <v>2</v>
      </c>
      <c r="CM53" s="42">
        <v>0</v>
      </c>
      <c r="CN53" s="42">
        <v>0</v>
      </c>
      <c r="CO53" s="42">
        <v>0</v>
      </c>
      <c r="CP53" s="42">
        <v>0</v>
      </c>
      <c r="CQ53" s="42">
        <v>0</v>
      </c>
      <c r="CR53" s="42">
        <v>7</v>
      </c>
      <c r="CS53" s="42">
        <v>8</v>
      </c>
      <c r="CT53" s="42">
        <v>1</v>
      </c>
      <c r="CU53" s="42">
        <v>3</v>
      </c>
      <c r="CV53" s="42">
        <v>0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1</v>
      </c>
      <c r="DG53" s="42">
        <v>0</v>
      </c>
      <c r="DH53" s="42">
        <v>1</v>
      </c>
      <c r="DI53" s="42">
        <v>0</v>
      </c>
      <c r="DJ53" s="42">
        <v>1</v>
      </c>
      <c r="DK53" s="152">
        <v>0</v>
      </c>
      <c r="DL53" s="42">
        <v>1</v>
      </c>
      <c r="DM53" s="42">
        <v>0</v>
      </c>
      <c r="DN53" s="42">
        <v>0</v>
      </c>
      <c r="DO53" s="42">
        <v>0</v>
      </c>
      <c r="DP53" s="42">
        <v>39</v>
      </c>
      <c r="DQ53" s="42">
        <v>2787</v>
      </c>
      <c r="DR53" s="42">
        <v>1495</v>
      </c>
      <c r="DS53" s="42">
        <v>15688</v>
      </c>
      <c r="DT53" s="42">
        <v>10694</v>
      </c>
      <c r="DU53" s="42">
        <v>170921</v>
      </c>
      <c r="DV53" s="42">
        <v>154324</v>
      </c>
      <c r="DW53" s="42">
        <v>78924</v>
      </c>
      <c r="DX53" s="42">
        <v>340515</v>
      </c>
      <c r="DY53" s="42">
        <v>581290</v>
      </c>
      <c r="DZ53" s="42">
        <v>0</v>
      </c>
      <c r="EA53" s="42">
        <v>0</v>
      </c>
      <c r="EB53" s="42">
        <v>1353851</v>
      </c>
      <c r="EC53" s="111">
        <v>95382</v>
      </c>
      <c r="ED53" s="151">
        <v>179005</v>
      </c>
      <c r="EE53" s="42">
        <v>383212</v>
      </c>
      <c r="EF53" s="42">
        <v>191498</v>
      </c>
      <c r="EG53" s="42">
        <v>849097</v>
      </c>
      <c r="EH53" s="164">
        <v>0</v>
      </c>
      <c r="EI53" s="151">
        <v>0</v>
      </c>
      <c r="EJ53" s="42">
        <v>0</v>
      </c>
      <c r="EK53" s="42">
        <v>0</v>
      </c>
      <c r="EL53" s="42">
        <v>0</v>
      </c>
      <c r="EM53" s="111">
        <v>0</v>
      </c>
      <c r="EN53" s="151">
        <v>0</v>
      </c>
      <c r="EO53" s="42">
        <v>0</v>
      </c>
      <c r="EP53" s="42">
        <v>0</v>
      </c>
      <c r="EQ53" s="42">
        <v>0</v>
      </c>
      <c r="ER53" s="42">
        <v>4780</v>
      </c>
      <c r="ES53" s="42">
        <v>1</v>
      </c>
      <c r="ET53" s="42">
        <v>3153</v>
      </c>
      <c r="EU53" s="251">
        <v>0</v>
      </c>
      <c r="EV53" s="251">
        <v>0</v>
      </c>
      <c r="EW53" s="42">
        <v>0</v>
      </c>
      <c r="EX53" s="42">
        <v>0</v>
      </c>
      <c r="EY53" s="42">
        <v>0</v>
      </c>
      <c r="EZ53" s="42">
        <v>0</v>
      </c>
      <c r="FA53" s="42">
        <v>0</v>
      </c>
      <c r="FB53" s="42">
        <v>0</v>
      </c>
      <c r="FC53" s="42">
        <v>0</v>
      </c>
      <c r="FD53" s="42">
        <v>0</v>
      </c>
      <c r="FE53" s="255"/>
      <c r="FF53" s="255"/>
      <c r="FG53" s="255"/>
      <c r="FH53" s="255"/>
      <c r="FI53" s="255"/>
      <c r="FJ53" s="255"/>
      <c r="FK53" s="255"/>
      <c r="FL53" s="255"/>
      <c r="FM53" s="255"/>
      <c r="FN53" s="255"/>
      <c r="FO53" s="255"/>
      <c r="FP53" s="255"/>
      <c r="FQ53" s="255"/>
      <c r="FR53" s="255"/>
      <c r="FS53" s="255"/>
      <c r="FT53" s="255"/>
      <c r="FU53" s="255"/>
      <c r="FV53" s="255"/>
      <c r="FW53" s="255"/>
      <c r="FX53" s="255"/>
      <c r="FY53" s="255"/>
      <c r="FZ53" s="255"/>
      <c r="GA53" s="255"/>
      <c r="GB53" s="255"/>
      <c r="GC53" s="255"/>
      <c r="GD53" s="255"/>
      <c r="GE53" s="255"/>
      <c r="GF53" s="255"/>
      <c r="GG53" s="255"/>
      <c r="GH53" s="255"/>
      <c r="GI53" s="255"/>
    </row>
    <row r="54" spans="1:191" ht="27" customHeight="1">
      <c r="A54" s="172" t="s">
        <v>45</v>
      </c>
      <c r="B54" s="12">
        <v>223684</v>
      </c>
      <c r="C54" s="12">
        <v>2088218</v>
      </c>
      <c r="D54" s="12">
        <v>1</v>
      </c>
      <c r="E54" s="12">
        <v>164600</v>
      </c>
      <c r="F54" s="39">
        <v>1</v>
      </c>
      <c r="G54" s="39">
        <v>164600</v>
      </c>
      <c r="H54" s="39">
        <v>0</v>
      </c>
      <c r="I54" s="39">
        <v>0</v>
      </c>
      <c r="J54" s="39">
        <v>0</v>
      </c>
      <c r="K54" s="39">
        <v>0</v>
      </c>
      <c r="L54" s="12">
        <v>0</v>
      </c>
      <c r="M54" s="82">
        <v>0</v>
      </c>
      <c r="N54" s="12">
        <v>0</v>
      </c>
      <c r="O54" s="12">
        <v>0</v>
      </c>
      <c r="P54" s="39">
        <v>0</v>
      </c>
      <c r="Q54" s="39">
        <v>0</v>
      </c>
      <c r="R54" s="39">
        <v>0</v>
      </c>
      <c r="S54" s="39">
        <v>0</v>
      </c>
      <c r="T54" s="12">
        <v>308</v>
      </c>
      <c r="U54" s="82">
        <v>274</v>
      </c>
      <c r="V54" s="12">
        <v>0</v>
      </c>
      <c r="W54" s="12">
        <v>34</v>
      </c>
      <c r="X54" s="39">
        <v>6862</v>
      </c>
      <c r="Y54" s="39">
        <v>22543</v>
      </c>
      <c r="Z54" s="39">
        <v>1010</v>
      </c>
      <c r="AA54" s="39">
        <v>1451</v>
      </c>
      <c r="AB54" s="39">
        <v>11616</v>
      </c>
      <c r="AC54" s="39">
        <v>2928</v>
      </c>
      <c r="AD54" s="12">
        <v>0</v>
      </c>
      <c r="AE54" s="39">
        <v>0</v>
      </c>
      <c r="AF54" s="39">
        <v>0</v>
      </c>
      <c r="AG54" s="39">
        <v>0</v>
      </c>
      <c r="AH54" s="39">
        <v>0</v>
      </c>
      <c r="AI54" s="12">
        <v>0</v>
      </c>
      <c r="AJ54" s="82">
        <v>0</v>
      </c>
      <c r="AK54" s="6">
        <v>0</v>
      </c>
      <c r="AL54" s="12">
        <v>0</v>
      </c>
      <c r="AM54" s="82">
        <v>0</v>
      </c>
      <c r="AN54" s="12">
        <v>0</v>
      </c>
      <c r="AO54" s="39">
        <v>1390000</v>
      </c>
      <c r="AP54" s="39">
        <v>1210000</v>
      </c>
      <c r="AQ54" s="39">
        <v>0</v>
      </c>
      <c r="AR54" s="39">
        <v>0</v>
      </c>
      <c r="AS54" s="144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144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4126</v>
      </c>
      <c r="BU54" s="39">
        <v>0</v>
      </c>
      <c r="BV54" s="39">
        <v>0</v>
      </c>
      <c r="BW54" s="39">
        <v>3</v>
      </c>
      <c r="BX54" s="39">
        <v>1752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39">
        <v>0</v>
      </c>
      <c r="CE54" s="39">
        <v>2095</v>
      </c>
      <c r="CF54" s="39">
        <v>0</v>
      </c>
      <c r="CG54" s="39">
        <v>0</v>
      </c>
      <c r="CH54" s="39">
        <v>9</v>
      </c>
      <c r="CI54" s="39">
        <v>561</v>
      </c>
      <c r="CJ54" s="39">
        <v>1</v>
      </c>
      <c r="CK54" s="39">
        <v>251</v>
      </c>
      <c r="CL54" s="39">
        <v>2</v>
      </c>
      <c r="CM54" s="39">
        <v>0</v>
      </c>
      <c r="CN54" s="39">
        <v>0</v>
      </c>
      <c r="CO54" s="39">
        <v>0</v>
      </c>
      <c r="CP54" s="39">
        <v>0</v>
      </c>
      <c r="CQ54" s="39">
        <v>0</v>
      </c>
      <c r="CR54" s="39">
        <v>1</v>
      </c>
      <c r="CS54" s="39">
        <v>4</v>
      </c>
      <c r="CT54" s="39">
        <v>1</v>
      </c>
      <c r="CU54" s="39">
        <v>4</v>
      </c>
      <c r="CV54" s="39">
        <v>0</v>
      </c>
      <c r="CW54" s="39">
        <v>0</v>
      </c>
      <c r="CX54" s="39">
        <v>0</v>
      </c>
      <c r="CY54" s="39">
        <v>0</v>
      </c>
      <c r="CZ54" s="39">
        <v>0</v>
      </c>
      <c r="DA54" s="39">
        <v>0</v>
      </c>
      <c r="DB54" s="39">
        <v>0</v>
      </c>
      <c r="DC54" s="39">
        <v>0</v>
      </c>
      <c r="DD54" s="39">
        <v>0</v>
      </c>
      <c r="DE54" s="39">
        <v>0</v>
      </c>
      <c r="DF54" s="39">
        <v>1</v>
      </c>
      <c r="DG54" s="39">
        <v>2</v>
      </c>
      <c r="DH54" s="39">
        <v>1</v>
      </c>
      <c r="DI54" s="39">
        <v>0</v>
      </c>
      <c r="DJ54" s="39">
        <v>1</v>
      </c>
      <c r="DK54" s="144">
        <v>0</v>
      </c>
      <c r="DL54" s="39">
        <v>1</v>
      </c>
      <c r="DM54" s="39">
        <v>0</v>
      </c>
      <c r="DN54" s="39">
        <v>0</v>
      </c>
      <c r="DO54" s="39">
        <v>0</v>
      </c>
      <c r="DP54" s="39">
        <v>39</v>
      </c>
      <c r="DQ54" s="39">
        <v>6219</v>
      </c>
      <c r="DR54" s="39">
        <v>4308</v>
      </c>
      <c r="DS54" s="39">
        <v>3771</v>
      </c>
      <c r="DT54" s="39">
        <v>0</v>
      </c>
      <c r="DU54" s="39">
        <v>74908</v>
      </c>
      <c r="DV54" s="39">
        <v>53292</v>
      </c>
      <c r="DW54" s="39">
        <v>19358</v>
      </c>
      <c r="DX54" s="39">
        <v>158579</v>
      </c>
      <c r="DY54" s="39">
        <v>84267</v>
      </c>
      <c r="DZ54" s="39">
        <v>0</v>
      </c>
      <c r="EA54" s="39">
        <v>6733</v>
      </c>
      <c r="EB54" s="39">
        <v>405216</v>
      </c>
      <c r="EC54" s="108">
        <v>74947</v>
      </c>
      <c r="ED54" s="143">
        <v>1036</v>
      </c>
      <c r="EE54" s="39">
        <v>2748003</v>
      </c>
      <c r="EF54" s="39">
        <v>42324</v>
      </c>
      <c r="EG54" s="39">
        <v>2866310</v>
      </c>
      <c r="EH54" s="160">
        <v>0</v>
      </c>
      <c r="EI54" s="143">
        <v>0</v>
      </c>
      <c r="EJ54" s="39">
        <v>160803</v>
      </c>
      <c r="EK54" s="39">
        <v>0</v>
      </c>
      <c r="EL54" s="39">
        <v>160803</v>
      </c>
      <c r="EM54" s="108">
        <v>0</v>
      </c>
      <c r="EN54" s="143">
        <v>0</v>
      </c>
      <c r="EO54" s="39">
        <v>0</v>
      </c>
      <c r="EP54" s="39">
        <v>0</v>
      </c>
      <c r="EQ54" s="39">
        <v>0</v>
      </c>
      <c r="ER54" s="39">
        <v>3206</v>
      </c>
      <c r="ES54" s="39">
        <v>0</v>
      </c>
      <c r="ET54" s="39">
        <v>0</v>
      </c>
      <c r="EU54" s="247">
        <v>0</v>
      </c>
      <c r="EV54" s="247">
        <v>0</v>
      </c>
      <c r="EW54" s="39">
        <v>0</v>
      </c>
      <c r="EX54" s="39">
        <v>0</v>
      </c>
      <c r="EY54" s="39">
        <v>0</v>
      </c>
      <c r="EZ54" s="39">
        <v>0</v>
      </c>
      <c r="FA54" s="39">
        <v>0</v>
      </c>
      <c r="FB54" s="39">
        <v>0</v>
      </c>
      <c r="FC54" s="39">
        <v>0</v>
      </c>
      <c r="FD54" s="39">
        <v>0</v>
      </c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</row>
    <row r="55" spans="1:191" ht="27" customHeight="1">
      <c r="A55" s="172" t="s">
        <v>46</v>
      </c>
      <c r="B55" s="12">
        <v>77077</v>
      </c>
      <c r="C55" s="12">
        <v>839911</v>
      </c>
      <c r="D55" s="12">
        <v>1</v>
      </c>
      <c r="E55" s="12">
        <v>139627</v>
      </c>
      <c r="F55" s="39">
        <v>0</v>
      </c>
      <c r="G55" s="39">
        <v>0</v>
      </c>
      <c r="H55" s="39">
        <v>1</v>
      </c>
      <c r="I55" s="39">
        <v>139627</v>
      </c>
      <c r="J55" s="39">
        <v>0</v>
      </c>
      <c r="K55" s="39">
        <v>0</v>
      </c>
      <c r="L55" s="12">
        <v>0</v>
      </c>
      <c r="M55" s="82">
        <v>0</v>
      </c>
      <c r="N55" s="12">
        <v>0</v>
      </c>
      <c r="O55" s="12">
        <v>0</v>
      </c>
      <c r="P55" s="39">
        <v>0</v>
      </c>
      <c r="Q55" s="39">
        <v>0</v>
      </c>
      <c r="R55" s="39">
        <v>0</v>
      </c>
      <c r="S55" s="39">
        <v>0</v>
      </c>
      <c r="T55" s="12">
        <v>191</v>
      </c>
      <c r="U55" s="82">
        <v>114</v>
      </c>
      <c r="V55" s="12">
        <v>0</v>
      </c>
      <c r="W55" s="12">
        <v>77</v>
      </c>
      <c r="X55" s="39">
        <v>22725</v>
      </c>
      <c r="Y55" s="39">
        <v>35737</v>
      </c>
      <c r="Z55" s="39">
        <v>0</v>
      </c>
      <c r="AA55" s="39">
        <v>314</v>
      </c>
      <c r="AB55" s="39">
        <v>5497</v>
      </c>
      <c r="AC55" s="39">
        <v>1568</v>
      </c>
      <c r="AD55" s="12">
        <v>0</v>
      </c>
      <c r="AE55" s="39">
        <v>0</v>
      </c>
      <c r="AF55" s="39">
        <v>0</v>
      </c>
      <c r="AG55" s="39">
        <v>1480000</v>
      </c>
      <c r="AH55" s="39">
        <v>1480000</v>
      </c>
      <c r="AI55" s="12">
        <v>1</v>
      </c>
      <c r="AJ55" s="82">
        <v>1</v>
      </c>
      <c r="AK55" s="6">
        <v>1480000</v>
      </c>
      <c r="AL55" s="12">
        <v>1480000</v>
      </c>
      <c r="AM55" s="82">
        <v>0</v>
      </c>
      <c r="AN55" s="12">
        <v>0</v>
      </c>
      <c r="AO55" s="39">
        <v>0</v>
      </c>
      <c r="AP55" s="39">
        <v>0</v>
      </c>
      <c r="AQ55" s="39">
        <v>0</v>
      </c>
      <c r="AR55" s="39">
        <v>0</v>
      </c>
      <c r="AS55" s="144">
        <v>0</v>
      </c>
      <c r="AT55" s="39">
        <v>610000</v>
      </c>
      <c r="AU55" s="39">
        <v>610000</v>
      </c>
      <c r="AV55" s="39">
        <v>610000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144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1</v>
      </c>
      <c r="BX55" s="39">
        <v>697</v>
      </c>
      <c r="BY55" s="39">
        <v>0</v>
      </c>
      <c r="BZ55" s="39">
        <v>0</v>
      </c>
      <c r="CA55" s="39">
        <v>0</v>
      </c>
      <c r="CB55" s="39">
        <v>0</v>
      </c>
      <c r="CC55" s="39">
        <v>0</v>
      </c>
      <c r="CD55" s="39">
        <v>0</v>
      </c>
      <c r="CE55" s="39">
        <v>3885</v>
      </c>
      <c r="CF55" s="39">
        <v>0</v>
      </c>
      <c r="CG55" s="39">
        <v>0</v>
      </c>
      <c r="CH55" s="39">
        <v>0</v>
      </c>
      <c r="CI55" s="39">
        <v>0</v>
      </c>
      <c r="CJ55" s="39">
        <v>1</v>
      </c>
      <c r="CK55" s="39">
        <v>569</v>
      </c>
      <c r="CL55" s="39">
        <v>2</v>
      </c>
      <c r="CM55" s="39">
        <v>0</v>
      </c>
      <c r="CN55" s="39">
        <v>0</v>
      </c>
      <c r="CO55" s="39">
        <v>0</v>
      </c>
      <c r="CP55" s="39">
        <v>0</v>
      </c>
      <c r="CQ55" s="39">
        <v>0</v>
      </c>
      <c r="CR55" s="39">
        <v>1</v>
      </c>
      <c r="CS55" s="39">
        <v>3</v>
      </c>
      <c r="CT55" s="39">
        <v>1</v>
      </c>
      <c r="CU55" s="39">
        <v>2</v>
      </c>
      <c r="CV55" s="39">
        <v>0</v>
      </c>
      <c r="CW55" s="39">
        <v>0</v>
      </c>
      <c r="CX55" s="39">
        <v>0</v>
      </c>
      <c r="CY55" s="39">
        <v>0</v>
      </c>
      <c r="CZ55" s="39">
        <v>0</v>
      </c>
      <c r="DA55" s="39">
        <v>0</v>
      </c>
      <c r="DB55" s="39">
        <v>0</v>
      </c>
      <c r="DC55" s="39">
        <v>0</v>
      </c>
      <c r="DD55" s="39">
        <v>0</v>
      </c>
      <c r="DE55" s="39">
        <v>0</v>
      </c>
      <c r="DF55" s="39">
        <v>3</v>
      </c>
      <c r="DG55" s="39">
        <v>0</v>
      </c>
      <c r="DH55" s="39">
        <v>0</v>
      </c>
      <c r="DI55" s="39">
        <v>0</v>
      </c>
      <c r="DJ55" s="39">
        <v>1</v>
      </c>
      <c r="DK55" s="144">
        <v>0</v>
      </c>
      <c r="DL55" s="39">
        <v>0</v>
      </c>
      <c r="DM55" s="39">
        <v>0</v>
      </c>
      <c r="DN55" s="39">
        <v>0</v>
      </c>
      <c r="DO55" s="39">
        <v>0</v>
      </c>
      <c r="DP55" s="39">
        <v>26</v>
      </c>
      <c r="DQ55" s="39">
        <v>2125</v>
      </c>
      <c r="DR55" s="39">
        <v>9652</v>
      </c>
      <c r="DS55" s="39">
        <v>2875</v>
      </c>
      <c r="DT55" s="39">
        <v>6775</v>
      </c>
      <c r="DU55" s="39">
        <v>58168</v>
      </c>
      <c r="DV55" s="39">
        <v>26138</v>
      </c>
      <c r="DW55" s="39">
        <v>35371</v>
      </c>
      <c r="DX55" s="39">
        <v>139627</v>
      </c>
      <c r="DY55" s="39">
        <v>92143</v>
      </c>
      <c r="DZ55" s="39">
        <v>0</v>
      </c>
      <c r="EA55" s="39">
        <v>89304</v>
      </c>
      <c r="EB55" s="39">
        <v>460053</v>
      </c>
      <c r="EC55" s="108">
        <v>44529</v>
      </c>
      <c r="ED55" s="143">
        <v>125087</v>
      </c>
      <c r="EE55" s="39">
        <v>10023183</v>
      </c>
      <c r="EF55" s="39">
        <v>3769214</v>
      </c>
      <c r="EG55" s="39">
        <v>13962013</v>
      </c>
      <c r="EH55" s="160">
        <v>0</v>
      </c>
      <c r="EI55" s="143">
        <v>0</v>
      </c>
      <c r="EJ55" s="39">
        <v>0</v>
      </c>
      <c r="EK55" s="39">
        <v>0</v>
      </c>
      <c r="EL55" s="39">
        <v>0</v>
      </c>
      <c r="EM55" s="108">
        <v>0</v>
      </c>
      <c r="EN55" s="143">
        <v>0</v>
      </c>
      <c r="EO55" s="39">
        <v>0</v>
      </c>
      <c r="EP55" s="39">
        <v>0</v>
      </c>
      <c r="EQ55" s="39">
        <v>0</v>
      </c>
      <c r="ER55" s="39">
        <v>1257</v>
      </c>
      <c r="ES55" s="39">
        <v>0</v>
      </c>
      <c r="ET55" s="39">
        <v>0</v>
      </c>
      <c r="EU55" s="247">
        <v>0</v>
      </c>
      <c r="EV55" s="247">
        <v>0</v>
      </c>
      <c r="EW55" s="39">
        <v>0</v>
      </c>
      <c r="EX55" s="39">
        <v>0</v>
      </c>
      <c r="EY55" s="39">
        <v>0</v>
      </c>
      <c r="EZ55" s="39">
        <v>0</v>
      </c>
      <c r="FA55" s="39">
        <v>0</v>
      </c>
      <c r="FB55" s="39">
        <v>0</v>
      </c>
      <c r="FC55" s="39">
        <v>0</v>
      </c>
      <c r="FD55" s="39">
        <v>0</v>
      </c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</row>
    <row r="56" spans="1:191" ht="27" customHeight="1">
      <c r="A56" s="172" t="s">
        <v>47</v>
      </c>
      <c r="B56" s="12">
        <v>181002</v>
      </c>
      <c r="C56" s="12">
        <v>1817451</v>
      </c>
      <c r="D56" s="12">
        <v>1</v>
      </c>
      <c r="E56" s="12">
        <v>108989</v>
      </c>
      <c r="F56" s="39">
        <v>0</v>
      </c>
      <c r="G56" s="39">
        <v>0</v>
      </c>
      <c r="H56" s="39">
        <v>1</v>
      </c>
      <c r="I56" s="39">
        <v>108989</v>
      </c>
      <c r="J56" s="39">
        <v>0</v>
      </c>
      <c r="K56" s="39">
        <v>0</v>
      </c>
      <c r="L56" s="12">
        <v>0</v>
      </c>
      <c r="M56" s="82">
        <v>0</v>
      </c>
      <c r="N56" s="12">
        <v>0</v>
      </c>
      <c r="O56" s="12">
        <v>0</v>
      </c>
      <c r="P56" s="39">
        <v>0</v>
      </c>
      <c r="Q56" s="39">
        <v>0</v>
      </c>
      <c r="R56" s="39">
        <v>0</v>
      </c>
      <c r="S56" s="39">
        <v>0</v>
      </c>
      <c r="T56" s="12">
        <v>244</v>
      </c>
      <c r="U56" s="82">
        <v>244</v>
      </c>
      <c r="V56" s="12">
        <v>0</v>
      </c>
      <c r="W56" s="12">
        <v>0</v>
      </c>
      <c r="X56" s="39">
        <v>36908</v>
      </c>
      <c r="Y56" s="39">
        <v>20329</v>
      </c>
      <c r="Z56" s="39">
        <v>736</v>
      </c>
      <c r="AA56" s="39">
        <v>573</v>
      </c>
      <c r="AB56" s="39">
        <v>7914</v>
      </c>
      <c r="AC56" s="39">
        <v>2177</v>
      </c>
      <c r="AD56" s="12">
        <v>0</v>
      </c>
      <c r="AE56" s="39">
        <v>150</v>
      </c>
      <c r="AF56" s="39">
        <v>0</v>
      </c>
      <c r="AG56" s="39">
        <v>3720000</v>
      </c>
      <c r="AH56" s="39">
        <v>3520000</v>
      </c>
      <c r="AI56" s="12">
        <v>2</v>
      </c>
      <c r="AJ56" s="82">
        <v>2</v>
      </c>
      <c r="AK56" s="6">
        <v>3720000</v>
      </c>
      <c r="AL56" s="12">
        <v>3520000</v>
      </c>
      <c r="AM56" s="82">
        <v>0</v>
      </c>
      <c r="AN56" s="12">
        <v>0</v>
      </c>
      <c r="AO56" s="39">
        <v>0</v>
      </c>
      <c r="AP56" s="39">
        <v>0</v>
      </c>
      <c r="AQ56" s="39">
        <v>0</v>
      </c>
      <c r="AR56" s="39">
        <v>0</v>
      </c>
      <c r="AS56" s="144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144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1</v>
      </c>
      <c r="BX56" s="39">
        <v>3120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3296</v>
      </c>
      <c r="CF56" s="39">
        <v>0</v>
      </c>
      <c r="CG56" s="39">
        <v>0</v>
      </c>
      <c r="CH56" s="39">
        <v>17</v>
      </c>
      <c r="CI56" s="39">
        <v>969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1</v>
      </c>
      <c r="CP56" s="39">
        <v>4416</v>
      </c>
      <c r="CQ56" s="39">
        <v>1</v>
      </c>
      <c r="CR56" s="39">
        <v>1</v>
      </c>
      <c r="CS56" s="39">
        <v>7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1</v>
      </c>
      <c r="DG56" s="39">
        <v>0</v>
      </c>
      <c r="DH56" s="39">
        <v>1</v>
      </c>
      <c r="DI56" s="39">
        <v>0</v>
      </c>
      <c r="DJ56" s="39">
        <v>1</v>
      </c>
      <c r="DK56" s="144">
        <v>0</v>
      </c>
      <c r="DL56" s="39">
        <v>0</v>
      </c>
      <c r="DM56" s="39">
        <v>0</v>
      </c>
      <c r="DN56" s="39">
        <v>0</v>
      </c>
      <c r="DO56" s="39">
        <v>0</v>
      </c>
      <c r="DP56" s="39">
        <v>38</v>
      </c>
      <c r="DQ56" s="39">
        <v>4596</v>
      </c>
      <c r="DR56" s="39">
        <v>11537</v>
      </c>
      <c r="DS56" s="39">
        <v>15606</v>
      </c>
      <c r="DT56" s="39">
        <v>0</v>
      </c>
      <c r="DU56" s="39">
        <v>41084</v>
      </c>
      <c r="DV56" s="39">
        <v>41117</v>
      </c>
      <c r="DW56" s="39">
        <v>34307</v>
      </c>
      <c r="DX56" s="39">
        <v>11854</v>
      </c>
      <c r="DY56" s="39">
        <v>483477</v>
      </c>
      <c r="DZ56" s="39">
        <v>27227</v>
      </c>
      <c r="EA56" s="39">
        <v>96808</v>
      </c>
      <c r="EB56" s="39">
        <v>763017</v>
      </c>
      <c r="EC56" s="108">
        <v>2019</v>
      </c>
      <c r="ED56" s="143">
        <v>0</v>
      </c>
      <c r="EE56" s="39">
        <v>1274420</v>
      </c>
      <c r="EF56" s="39">
        <v>1445870</v>
      </c>
      <c r="EG56" s="39">
        <v>2722309</v>
      </c>
      <c r="EH56" s="160">
        <v>5752</v>
      </c>
      <c r="EI56" s="143">
        <v>10478</v>
      </c>
      <c r="EJ56" s="39">
        <v>72994</v>
      </c>
      <c r="EK56" s="39">
        <v>28808</v>
      </c>
      <c r="EL56" s="39">
        <v>118032</v>
      </c>
      <c r="EM56" s="108">
        <v>0</v>
      </c>
      <c r="EN56" s="143">
        <v>0</v>
      </c>
      <c r="EO56" s="39">
        <v>0</v>
      </c>
      <c r="EP56" s="39">
        <v>0</v>
      </c>
      <c r="EQ56" s="39">
        <v>0</v>
      </c>
      <c r="ER56" s="39">
        <v>2045</v>
      </c>
      <c r="ES56" s="39">
        <v>0</v>
      </c>
      <c r="ET56" s="39">
        <v>0</v>
      </c>
      <c r="EU56" s="247">
        <v>0</v>
      </c>
      <c r="EV56" s="247">
        <v>0</v>
      </c>
      <c r="EW56" s="39">
        <v>0</v>
      </c>
      <c r="EX56" s="39">
        <v>0</v>
      </c>
      <c r="EY56" s="39">
        <v>0</v>
      </c>
      <c r="EZ56" s="39">
        <v>0</v>
      </c>
      <c r="FA56" s="39">
        <v>0</v>
      </c>
      <c r="FB56" s="39">
        <v>0</v>
      </c>
      <c r="FC56" s="39">
        <v>0</v>
      </c>
      <c r="FD56" s="39">
        <v>0</v>
      </c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</row>
    <row r="57" spans="1:191" ht="27" customHeight="1">
      <c r="A57" s="172" t="s">
        <v>48</v>
      </c>
      <c r="B57" s="12">
        <v>156834</v>
      </c>
      <c r="C57" s="12">
        <v>1445520</v>
      </c>
      <c r="D57" s="12">
        <v>10</v>
      </c>
      <c r="E57" s="12">
        <v>113594</v>
      </c>
      <c r="F57" s="39">
        <v>5</v>
      </c>
      <c r="G57" s="39">
        <v>95800</v>
      </c>
      <c r="H57" s="39">
        <v>5</v>
      </c>
      <c r="I57" s="39">
        <v>17794</v>
      </c>
      <c r="J57" s="39">
        <v>0</v>
      </c>
      <c r="K57" s="39">
        <v>0</v>
      </c>
      <c r="L57" s="12">
        <v>0</v>
      </c>
      <c r="M57" s="82">
        <v>0</v>
      </c>
      <c r="N57" s="12">
        <v>0</v>
      </c>
      <c r="O57" s="12">
        <v>0</v>
      </c>
      <c r="P57" s="39">
        <v>0</v>
      </c>
      <c r="Q57" s="39">
        <v>0</v>
      </c>
      <c r="R57" s="39">
        <v>0</v>
      </c>
      <c r="S57" s="39">
        <v>0</v>
      </c>
      <c r="T57" s="12">
        <v>315</v>
      </c>
      <c r="U57" s="82">
        <v>305</v>
      </c>
      <c r="V57" s="12">
        <v>0</v>
      </c>
      <c r="W57" s="12">
        <v>10</v>
      </c>
      <c r="X57" s="39">
        <v>21774</v>
      </c>
      <c r="Y57" s="39">
        <v>22548</v>
      </c>
      <c r="Z57" s="39">
        <v>1260</v>
      </c>
      <c r="AA57" s="39">
        <v>767</v>
      </c>
      <c r="AB57" s="39">
        <v>15917</v>
      </c>
      <c r="AC57" s="39">
        <v>4429</v>
      </c>
      <c r="AD57" s="12">
        <v>0</v>
      </c>
      <c r="AE57" s="39">
        <v>0</v>
      </c>
      <c r="AF57" s="39">
        <v>0</v>
      </c>
      <c r="AG57" s="39">
        <v>4030000</v>
      </c>
      <c r="AH57" s="39">
        <v>3300000</v>
      </c>
      <c r="AI57" s="12">
        <v>2</v>
      </c>
      <c r="AJ57" s="82">
        <v>2</v>
      </c>
      <c r="AK57" s="6">
        <v>4030000</v>
      </c>
      <c r="AL57" s="12">
        <v>3300000</v>
      </c>
      <c r="AM57" s="82">
        <v>0</v>
      </c>
      <c r="AN57" s="12">
        <v>0</v>
      </c>
      <c r="AO57" s="39">
        <v>0</v>
      </c>
      <c r="AP57" s="39">
        <v>0</v>
      </c>
      <c r="AQ57" s="39">
        <v>0</v>
      </c>
      <c r="AR57" s="39">
        <v>0</v>
      </c>
      <c r="AS57" s="144">
        <v>0</v>
      </c>
      <c r="AT57" s="39">
        <v>1930000</v>
      </c>
      <c r="AU57" s="39">
        <v>1930000</v>
      </c>
      <c r="AV57" s="39">
        <v>1930000</v>
      </c>
      <c r="AW57" s="39">
        <v>0</v>
      </c>
      <c r="AX57" s="39">
        <v>0</v>
      </c>
      <c r="AY57" s="39">
        <v>0</v>
      </c>
      <c r="AZ57" s="39">
        <v>0</v>
      </c>
      <c r="BA57" s="39">
        <v>0</v>
      </c>
      <c r="BB57" s="39">
        <v>0</v>
      </c>
      <c r="BC57" s="39">
        <v>0</v>
      </c>
      <c r="BD57" s="144">
        <v>0</v>
      </c>
      <c r="BE57" s="39">
        <v>0</v>
      </c>
      <c r="BF57" s="39">
        <v>0</v>
      </c>
      <c r="BG57" s="39">
        <v>0</v>
      </c>
      <c r="BH57" s="39">
        <v>0</v>
      </c>
      <c r="BI57" s="39">
        <v>0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39">
        <v>0</v>
      </c>
      <c r="BU57" s="39">
        <v>0</v>
      </c>
      <c r="BV57" s="39">
        <v>0</v>
      </c>
      <c r="BW57" s="39">
        <v>2</v>
      </c>
      <c r="BX57" s="39">
        <v>2051</v>
      </c>
      <c r="BY57" s="39">
        <v>0</v>
      </c>
      <c r="BZ57" s="39">
        <v>0</v>
      </c>
      <c r="CA57" s="39">
        <v>0</v>
      </c>
      <c r="CB57" s="39">
        <v>0</v>
      </c>
      <c r="CC57" s="39">
        <v>0</v>
      </c>
      <c r="CD57" s="39">
        <v>0</v>
      </c>
      <c r="CE57" s="39">
        <v>6938</v>
      </c>
      <c r="CF57" s="39">
        <v>0</v>
      </c>
      <c r="CG57" s="39">
        <v>0</v>
      </c>
      <c r="CH57" s="39">
        <v>0</v>
      </c>
      <c r="CI57" s="39">
        <v>0</v>
      </c>
      <c r="CJ57" s="39">
        <v>3</v>
      </c>
      <c r="CK57" s="39">
        <v>823</v>
      </c>
      <c r="CL57" s="39">
        <v>2</v>
      </c>
      <c r="CM57" s="39">
        <v>0</v>
      </c>
      <c r="CN57" s="39">
        <v>0</v>
      </c>
      <c r="CO57" s="39">
        <v>0</v>
      </c>
      <c r="CP57" s="39">
        <v>0</v>
      </c>
      <c r="CQ57" s="39">
        <v>0</v>
      </c>
      <c r="CR57" s="39">
        <v>0</v>
      </c>
      <c r="CS57" s="39">
        <v>0</v>
      </c>
      <c r="CT57" s="39">
        <v>1</v>
      </c>
      <c r="CU57" s="39">
        <v>3</v>
      </c>
      <c r="CV57" s="39">
        <v>0</v>
      </c>
      <c r="CW57" s="39">
        <v>0</v>
      </c>
      <c r="CX57" s="39">
        <v>0</v>
      </c>
      <c r="CY57" s="39">
        <v>0</v>
      </c>
      <c r="CZ57" s="39">
        <v>0</v>
      </c>
      <c r="DA57" s="39">
        <v>0</v>
      </c>
      <c r="DB57" s="39">
        <v>0</v>
      </c>
      <c r="DC57" s="39">
        <v>0</v>
      </c>
      <c r="DD57" s="39">
        <v>0</v>
      </c>
      <c r="DE57" s="39">
        <v>0</v>
      </c>
      <c r="DF57" s="39">
        <v>1</v>
      </c>
      <c r="DG57" s="39">
        <v>5</v>
      </c>
      <c r="DH57" s="39">
        <v>0</v>
      </c>
      <c r="DI57" s="39">
        <v>0</v>
      </c>
      <c r="DJ57" s="39">
        <v>1</v>
      </c>
      <c r="DK57" s="144">
        <v>0</v>
      </c>
      <c r="DL57" s="39">
        <v>0</v>
      </c>
      <c r="DM57" s="39">
        <v>0</v>
      </c>
      <c r="DN57" s="39">
        <v>0</v>
      </c>
      <c r="DO57" s="39">
        <v>0</v>
      </c>
      <c r="DP57" s="39">
        <v>57</v>
      </c>
      <c r="DQ57" s="39">
        <v>2873</v>
      </c>
      <c r="DR57" s="39">
        <v>33485</v>
      </c>
      <c r="DS57" s="39">
        <v>8717</v>
      </c>
      <c r="DT57" s="39">
        <v>0</v>
      </c>
      <c r="DU57" s="39">
        <v>46598</v>
      </c>
      <c r="DV57" s="39">
        <v>61674</v>
      </c>
      <c r="DW57" s="39">
        <v>35271</v>
      </c>
      <c r="DX57" s="39">
        <v>113594</v>
      </c>
      <c r="DY57" s="39">
        <v>558265</v>
      </c>
      <c r="DZ57" s="39">
        <v>0</v>
      </c>
      <c r="EA57" s="39">
        <v>0</v>
      </c>
      <c r="EB57" s="39">
        <v>857604</v>
      </c>
      <c r="EC57" s="108">
        <v>101296</v>
      </c>
      <c r="ED57" s="143">
        <v>0</v>
      </c>
      <c r="EE57" s="39">
        <v>2613700</v>
      </c>
      <c r="EF57" s="39">
        <v>707603</v>
      </c>
      <c r="EG57" s="39">
        <v>3422599</v>
      </c>
      <c r="EH57" s="160">
        <v>2335</v>
      </c>
      <c r="EI57" s="143">
        <v>0</v>
      </c>
      <c r="EJ57" s="39">
        <v>498</v>
      </c>
      <c r="EK57" s="39">
        <v>2500</v>
      </c>
      <c r="EL57" s="39">
        <v>5333</v>
      </c>
      <c r="EM57" s="108">
        <v>0</v>
      </c>
      <c r="EN57" s="143">
        <v>0</v>
      </c>
      <c r="EO57" s="39">
        <v>0</v>
      </c>
      <c r="EP57" s="39">
        <v>0</v>
      </c>
      <c r="EQ57" s="39">
        <v>0</v>
      </c>
      <c r="ER57" s="39">
        <v>3374</v>
      </c>
      <c r="ES57" s="39">
        <v>1</v>
      </c>
      <c r="ET57" s="39">
        <v>2438</v>
      </c>
      <c r="EU57" s="247">
        <v>0</v>
      </c>
      <c r="EV57" s="247">
        <v>0</v>
      </c>
      <c r="EW57" s="39">
        <v>0</v>
      </c>
      <c r="EX57" s="39">
        <v>0</v>
      </c>
      <c r="EY57" s="39">
        <v>0</v>
      </c>
      <c r="EZ57" s="39">
        <v>0</v>
      </c>
      <c r="FA57" s="39">
        <v>0</v>
      </c>
      <c r="FB57" s="39">
        <v>0</v>
      </c>
      <c r="FC57" s="39">
        <v>0</v>
      </c>
      <c r="FD57" s="39">
        <v>0</v>
      </c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</row>
    <row r="58" spans="1:191" s="256" customFormat="1" ht="27" customHeight="1">
      <c r="A58" s="175" t="s">
        <v>49</v>
      </c>
      <c r="B58" s="15">
        <v>115403</v>
      </c>
      <c r="C58" s="15">
        <v>1326965</v>
      </c>
      <c r="D58" s="15">
        <v>0</v>
      </c>
      <c r="E58" s="15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15">
        <v>1</v>
      </c>
      <c r="M58" s="85">
        <v>148584</v>
      </c>
      <c r="N58" s="15">
        <v>0</v>
      </c>
      <c r="O58" s="15">
        <v>0</v>
      </c>
      <c r="P58" s="42">
        <v>1</v>
      </c>
      <c r="Q58" s="42">
        <v>148584</v>
      </c>
      <c r="R58" s="42">
        <v>0</v>
      </c>
      <c r="S58" s="42">
        <v>0</v>
      </c>
      <c r="T58" s="15">
        <v>39</v>
      </c>
      <c r="U58" s="85">
        <v>28</v>
      </c>
      <c r="V58" s="15">
        <v>0</v>
      </c>
      <c r="W58" s="15">
        <v>11</v>
      </c>
      <c r="X58" s="42">
        <v>34475</v>
      </c>
      <c r="Y58" s="42">
        <v>105674</v>
      </c>
      <c r="Z58" s="42">
        <v>1118</v>
      </c>
      <c r="AA58" s="42">
        <v>386</v>
      </c>
      <c r="AB58" s="42">
        <v>2915</v>
      </c>
      <c r="AC58" s="42">
        <v>424</v>
      </c>
      <c r="AD58" s="15">
        <v>0</v>
      </c>
      <c r="AE58" s="42">
        <v>0</v>
      </c>
      <c r="AF58" s="42">
        <v>0</v>
      </c>
      <c r="AG58" s="42">
        <v>0</v>
      </c>
      <c r="AH58" s="42">
        <v>0</v>
      </c>
      <c r="AI58" s="15">
        <v>0</v>
      </c>
      <c r="AJ58" s="85">
        <v>0</v>
      </c>
      <c r="AK58" s="9">
        <v>0</v>
      </c>
      <c r="AL58" s="15">
        <v>0</v>
      </c>
      <c r="AM58" s="85">
        <v>0</v>
      </c>
      <c r="AN58" s="15">
        <v>0</v>
      </c>
      <c r="AO58" s="42">
        <v>0</v>
      </c>
      <c r="AP58" s="42">
        <v>0</v>
      </c>
      <c r="AQ58" s="42">
        <v>36</v>
      </c>
      <c r="AR58" s="42">
        <v>36</v>
      </c>
      <c r="AS58" s="152">
        <v>36</v>
      </c>
      <c r="AT58" s="42">
        <v>1830000</v>
      </c>
      <c r="AU58" s="42">
        <v>1830000</v>
      </c>
      <c r="AV58" s="42">
        <v>1830000</v>
      </c>
      <c r="AW58" s="42">
        <v>24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15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36</v>
      </c>
      <c r="BU58" s="42">
        <v>0</v>
      </c>
      <c r="BV58" s="42">
        <v>0</v>
      </c>
      <c r="BW58" s="42">
        <v>1</v>
      </c>
      <c r="BX58" s="42">
        <v>763</v>
      </c>
      <c r="BY58" s="42">
        <v>0</v>
      </c>
      <c r="BZ58" s="42">
        <v>0</v>
      </c>
      <c r="CA58" s="42">
        <v>0</v>
      </c>
      <c r="CB58" s="42">
        <v>0</v>
      </c>
      <c r="CC58" s="42">
        <v>0</v>
      </c>
      <c r="CD58" s="42">
        <v>0</v>
      </c>
      <c r="CE58" s="42">
        <v>1533</v>
      </c>
      <c r="CF58" s="42">
        <v>0</v>
      </c>
      <c r="CG58" s="42">
        <v>0</v>
      </c>
      <c r="CH58" s="42">
        <v>12</v>
      </c>
      <c r="CI58" s="42">
        <v>686</v>
      </c>
      <c r="CJ58" s="42">
        <v>0</v>
      </c>
      <c r="CK58" s="42">
        <v>0</v>
      </c>
      <c r="CL58" s="42">
        <v>0</v>
      </c>
      <c r="CM58" s="42">
        <v>0</v>
      </c>
      <c r="CN58" s="42">
        <v>0</v>
      </c>
      <c r="CO58" s="42">
        <v>1</v>
      </c>
      <c r="CP58" s="42">
        <v>1405</v>
      </c>
      <c r="CQ58" s="42">
        <v>0</v>
      </c>
      <c r="CR58" s="42">
        <v>1</v>
      </c>
      <c r="CS58" s="42">
        <v>4</v>
      </c>
      <c r="CT58" s="42">
        <v>0</v>
      </c>
      <c r="CU58" s="42">
        <v>0</v>
      </c>
      <c r="CV58" s="42">
        <v>0</v>
      </c>
      <c r="CW58" s="42">
        <v>0</v>
      </c>
      <c r="CX58" s="42">
        <v>0</v>
      </c>
      <c r="CY58" s="42">
        <v>0</v>
      </c>
      <c r="CZ58" s="42">
        <v>0</v>
      </c>
      <c r="DA58" s="42">
        <v>0</v>
      </c>
      <c r="DB58" s="42">
        <v>0</v>
      </c>
      <c r="DC58" s="42">
        <v>0</v>
      </c>
      <c r="DD58" s="42">
        <v>0</v>
      </c>
      <c r="DE58" s="42">
        <v>0</v>
      </c>
      <c r="DF58" s="42">
        <v>1</v>
      </c>
      <c r="DG58" s="42">
        <v>0</v>
      </c>
      <c r="DH58" s="42">
        <v>0</v>
      </c>
      <c r="DI58" s="42">
        <v>0</v>
      </c>
      <c r="DJ58" s="42">
        <v>1</v>
      </c>
      <c r="DK58" s="152">
        <v>0</v>
      </c>
      <c r="DL58" s="42">
        <v>1</v>
      </c>
      <c r="DM58" s="42">
        <v>0</v>
      </c>
      <c r="DN58" s="42">
        <v>0</v>
      </c>
      <c r="DO58" s="42">
        <v>0</v>
      </c>
      <c r="DP58" s="42">
        <v>42</v>
      </c>
      <c r="DQ58" s="42">
        <v>2371</v>
      </c>
      <c r="DR58" s="42">
        <v>8419</v>
      </c>
      <c r="DS58" s="42">
        <v>6528</v>
      </c>
      <c r="DT58" s="42">
        <v>0</v>
      </c>
      <c r="DU58" s="42">
        <v>36548</v>
      </c>
      <c r="DV58" s="42">
        <v>29394</v>
      </c>
      <c r="DW58" s="42">
        <v>12756</v>
      </c>
      <c r="DX58" s="42">
        <v>148584</v>
      </c>
      <c r="DY58" s="42">
        <v>175988</v>
      </c>
      <c r="DZ58" s="42">
        <v>0</v>
      </c>
      <c r="EA58" s="42">
        <v>2431603</v>
      </c>
      <c r="EB58" s="42">
        <v>2849820</v>
      </c>
      <c r="EC58" s="111">
        <v>3064</v>
      </c>
      <c r="ED58" s="151">
        <v>0</v>
      </c>
      <c r="EE58" s="42">
        <v>89239418</v>
      </c>
      <c r="EF58" s="42">
        <v>324097</v>
      </c>
      <c r="EG58" s="42">
        <v>89566579</v>
      </c>
      <c r="EH58" s="164">
        <v>0</v>
      </c>
      <c r="EI58" s="151">
        <v>0</v>
      </c>
      <c r="EJ58" s="42">
        <v>0</v>
      </c>
      <c r="EK58" s="42">
        <v>0</v>
      </c>
      <c r="EL58" s="42">
        <v>0</v>
      </c>
      <c r="EM58" s="111">
        <v>0</v>
      </c>
      <c r="EN58" s="151">
        <v>0</v>
      </c>
      <c r="EO58" s="42">
        <v>500138</v>
      </c>
      <c r="EP58" s="42">
        <v>0</v>
      </c>
      <c r="EQ58" s="42">
        <v>500138</v>
      </c>
      <c r="ER58" s="42">
        <v>1017</v>
      </c>
      <c r="ES58" s="42">
        <v>0</v>
      </c>
      <c r="ET58" s="42">
        <v>0</v>
      </c>
      <c r="EU58" s="251">
        <v>0</v>
      </c>
      <c r="EV58" s="251">
        <v>0</v>
      </c>
      <c r="EW58" s="42">
        <v>0</v>
      </c>
      <c r="EX58" s="42">
        <v>0</v>
      </c>
      <c r="EY58" s="42">
        <v>0</v>
      </c>
      <c r="EZ58" s="42">
        <v>0</v>
      </c>
      <c r="FA58" s="42">
        <v>0</v>
      </c>
      <c r="FB58" s="42">
        <v>0</v>
      </c>
      <c r="FC58" s="42">
        <v>0</v>
      </c>
      <c r="FD58" s="42">
        <v>0</v>
      </c>
      <c r="FE58" s="255"/>
      <c r="FF58" s="255"/>
      <c r="FG58" s="255"/>
      <c r="FH58" s="255"/>
      <c r="FI58" s="255"/>
      <c r="FJ58" s="255"/>
      <c r="FK58" s="255"/>
      <c r="FL58" s="255"/>
      <c r="FM58" s="255"/>
      <c r="FN58" s="255"/>
      <c r="FO58" s="255"/>
      <c r="FP58" s="255"/>
      <c r="FQ58" s="255"/>
      <c r="FR58" s="255"/>
      <c r="FS58" s="255"/>
      <c r="FT58" s="255"/>
      <c r="FU58" s="255"/>
      <c r="FV58" s="255"/>
      <c r="FW58" s="255"/>
      <c r="FX58" s="255"/>
      <c r="FY58" s="255"/>
      <c r="FZ58" s="255"/>
      <c r="GA58" s="255"/>
      <c r="GB58" s="255"/>
      <c r="GC58" s="255"/>
      <c r="GD58" s="255"/>
      <c r="GE58" s="255"/>
      <c r="GF58" s="255"/>
      <c r="GG58" s="255"/>
      <c r="GH58" s="255"/>
      <c r="GI58" s="255"/>
    </row>
    <row r="59" spans="1:191" ht="27" customHeight="1">
      <c r="A59" s="172" t="s">
        <v>50</v>
      </c>
      <c r="B59" s="12">
        <v>164321</v>
      </c>
      <c r="C59" s="12">
        <v>1656889</v>
      </c>
      <c r="D59" s="12">
        <v>14</v>
      </c>
      <c r="E59" s="12">
        <v>26305</v>
      </c>
      <c r="F59" s="39">
        <v>0</v>
      </c>
      <c r="G59" s="39">
        <v>0</v>
      </c>
      <c r="H59" s="39">
        <v>14</v>
      </c>
      <c r="I59" s="39">
        <v>26305</v>
      </c>
      <c r="J59" s="39">
        <v>0</v>
      </c>
      <c r="K59" s="39">
        <v>0</v>
      </c>
      <c r="L59" s="12">
        <v>0</v>
      </c>
      <c r="M59" s="82">
        <v>0</v>
      </c>
      <c r="N59" s="12">
        <v>0</v>
      </c>
      <c r="O59" s="12">
        <v>0</v>
      </c>
      <c r="P59" s="39">
        <v>0</v>
      </c>
      <c r="Q59" s="39">
        <v>0</v>
      </c>
      <c r="R59" s="39">
        <v>0</v>
      </c>
      <c r="S59" s="39">
        <v>0</v>
      </c>
      <c r="T59" s="12">
        <v>219</v>
      </c>
      <c r="U59" s="82">
        <v>199</v>
      </c>
      <c r="V59" s="12">
        <v>0</v>
      </c>
      <c r="W59" s="12">
        <v>20</v>
      </c>
      <c r="X59" s="39">
        <v>98726</v>
      </c>
      <c r="Y59" s="39">
        <v>32040</v>
      </c>
      <c r="Z59" s="39">
        <v>202</v>
      </c>
      <c r="AA59" s="39">
        <v>396</v>
      </c>
      <c r="AB59" s="39">
        <v>11511</v>
      </c>
      <c r="AC59" s="39">
        <v>3225</v>
      </c>
      <c r="AD59" s="12">
        <v>0</v>
      </c>
      <c r="AE59" s="39">
        <v>0</v>
      </c>
      <c r="AF59" s="39">
        <v>0</v>
      </c>
      <c r="AG59" s="39">
        <v>1820000</v>
      </c>
      <c r="AH59" s="39">
        <v>1770000</v>
      </c>
      <c r="AI59" s="12">
        <v>1</v>
      </c>
      <c r="AJ59" s="82">
        <v>1</v>
      </c>
      <c r="AK59" s="6">
        <v>1820000</v>
      </c>
      <c r="AL59" s="12">
        <v>1770000</v>
      </c>
      <c r="AM59" s="82">
        <v>0</v>
      </c>
      <c r="AN59" s="12">
        <v>0</v>
      </c>
      <c r="AO59" s="39">
        <v>0</v>
      </c>
      <c r="AP59" s="39">
        <v>0</v>
      </c>
      <c r="AQ59" s="39">
        <v>0</v>
      </c>
      <c r="AR59" s="39">
        <v>0</v>
      </c>
      <c r="AS59" s="144">
        <v>0</v>
      </c>
      <c r="AT59" s="39">
        <v>5000000</v>
      </c>
      <c r="AU59" s="39">
        <v>5000000</v>
      </c>
      <c r="AV59" s="39">
        <v>5000000</v>
      </c>
      <c r="AW59" s="39">
        <v>0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144">
        <v>0</v>
      </c>
      <c r="BE59" s="39">
        <v>0</v>
      </c>
      <c r="BF59" s="39">
        <v>0</v>
      </c>
      <c r="BG59" s="39">
        <v>0</v>
      </c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0</v>
      </c>
      <c r="BT59" s="39">
        <v>0</v>
      </c>
      <c r="BU59" s="39">
        <v>0</v>
      </c>
      <c r="BV59" s="39">
        <v>0</v>
      </c>
      <c r="BW59" s="39">
        <v>1</v>
      </c>
      <c r="BX59" s="39">
        <v>894</v>
      </c>
      <c r="BY59" s="39">
        <v>0</v>
      </c>
      <c r="BZ59" s="39">
        <v>0</v>
      </c>
      <c r="CA59" s="39">
        <v>0</v>
      </c>
      <c r="CB59" s="39">
        <v>0</v>
      </c>
      <c r="CC59" s="39">
        <v>0</v>
      </c>
      <c r="CD59" s="39">
        <v>0</v>
      </c>
      <c r="CE59" s="39">
        <v>4047</v>
      </c>
      <c r="CF59" s="39">
        <v>0</v>
      </c>
      <c r="CG59" s="39">
        <v>0</v>
      </c>
      <c r="CH59" s="39">
        <v>0</v>
      </c>
      <c r="CI59" s="39">
        <v>0</v>
      </c>
      <c r="CJ59" s="39">
        <v>2</v>
      </c>
      <c r="CK59" s="39">
        <v>1322</v>
      </c>
      <c r="CL59" s="39">
        <v>2</v>
      </c>
      <c r="CM59" s="39">
        <v>0</v>
      </c>
      <c r="CN59" s="39">
        <v>0</v>
      </c>
      <c r="CO59" s="39">
        <v>1</v>
      </c>
      <c r="CP59" s="39">
        <v>3353</v>
      </c>
      <c r="CQ59" s="39">
        <v>0</v>
      </c>
      <c r="CR59" s="39">
        <v>1</v>
      </c>
      <c r="CS59" s="39">
        <v>6</v>
      </c>
      <c r="CT59" s="39">
        <v>1</v>
      </c>
      <c r="CU59" s="39">
        <v>4</v>
      </c>
      <c r="CV59" s="39">
        <v>0</v>
      </c>
      <c r="CW59" s="39">
        <v>0</v>
      </c>
      <c r="CX59" s="39">
        <v>0</v>
      </c>
      <c r="CY59" s="39">
        <v>0</v>
      </c>
      <c r="CZ59" s="39">
        <v>0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4</v>
      </c>
      <c r="DG59" s="39">
        <v>2</v>
      </c>
      <c r="DH59" s="39">
        <v>1</v>
      </c>
      <c r="DI59" s="39">
        <v>0</v>
      </c>
      <c r="DJ59" s="39">
        <v>1</v>
      </c>
      <c r="DK59" s="144">
        <v>0</v>
      </c>
      <c r="DL59" s="39">
        <v>1</v>
      </c>
      <c r="DM59" s="39">
        <v>0</v>
      </c>
      <c r="DN59" s="39">
        <v>0</v>
      </c>
      <c r="DO59" s="39">
        <v>0</v>
      </c>
      <c r="DP59" s="39">
        <v>41</v>
      </c>
      <c r="DQ59" s="39">
        <v>2789</v>
      </c>
      <c r="DR59" s="39">
        <v>28362</v>
      </c>
      <c r="DS59" s="39">
        <v>1906</v>
      </c>
      <c r="DT59" s="39">
        <v>0</v>
      </c>
      <c r="DU59" s="39">
        <v>60947</v>
      </c>
      <c r="DV59" s="39">
        <v>43840</v>
      </c>
      <c r="DW59" s="39">
        <v>21648</v>
      </c>
      <c r="DX59" s="39">
        <v>246031</v>
      </c>
      <c r="DY59" s="39">
        <v>350345</v>
      </c>
      <c r="DZ59" s="39">
        <v>0</v>
      </c>
      <c r="EA59" s="39">
        <v>0</v>
      </c>
      <c r="EB59" s="39">
        <v>753079</v>
      </c>
      <c r="EC59" s="108">
        <v>51589</v>
      </c>
      <c r="ED59" s="143">
        <v>245630</v>
      </c>
      <c r="EE59" s="39">
        <v>2677621</v>
      </c>
      <c r="EF59" s="39">
        <v>120864</v>
      </c>
      <c r="EG59" s="39">
        <v>3095704</v>
      </c>
      <c r="EH59" s="160">
        <v>0</v>
      </c>
      <c r="EI59" s="143">
        <v>0</v>
      </c>
      <c r="EJ59" s="39">
        <v>0</v>
      </c>
      <c r="EK59" s="39">
        <v>0</v>
      </c>
      <c r="EL59" s="39">
        <v>0</v>
      </c>
      <c r="EM59" s="108">
        <v>0</v>
      </c>
      <c r="EN59" s="143">
        <v>0</v>
      </c>
      <c r="EO59" s="39">
        <v>0</v>
      </c>
      <c r="EP59" s="39">
        <v>0</v>
      </c>
      <c r="EQ59" s="39">
        <v>0</v>
      </c>
      <c r="ER59" s="39">
        <v>2178</v>
      </c>
      <c r="ES59" s="39">
        <v>0</v>
      </c>
      <c r="ET59" s="39">
        <v>0</v>
      </c>
      <c r="EU59" s="247">
        <v>0</v>
      </c>
      <c r="EV59" s="247">
        <v>0</v>
      </c>
      <c r="EW59" s="39">
        <v>0</v>
      </c>
      <c r="EX59" s="39">
        <v>0</v>
      </c>
      <c r="EY59" s="39">
        <v>0</v>
      </c>
      <c r="EZ59" s="39">
        <v>0</v>
      </c>
      <c r="FA59" s="39">
        <v>0</v>
      </c>
      <c r="FB59" s="39">
        <v>0</v>
      </c>
      <c r="FC59" s="39">
        <v>0</v>
      </c>
      <c r="FD59" s="39">
        <v>0</v>
      </c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</row>
    <row r="60" spans="1:191" ht="27" customHeight="1">
      <c r="A60" s="172" t="s">
        <v>51</v>
      </c>
      <c r="B60" s="12">
        <v>160726</v>
      </c>
      <c r="C60" s="12">
        <v>1446377</v>
      </c>
      <c r="D60" s="12">
        <v>8</v>
      </c>
      <c r="E60" s="12">
        <v>144225</v>
      </c>
      <c r="F60" s="39">
        <v>3</v>
      </c>
      <c r="G60" s="39">
        <v>94275</v>
      </c>
      <c r="H60" s="39">
        <v>5</v>
      </c>
      <c r="I60" s="39">
        <v>49950</v>
      </c>
      <c r="J60" s="39">
        <v>0</v>
      </c>
      <c r="K60" s="39">
        <v>0</v>
      </c>
      <c r="L60" s="12">
        <v>0</v>
      </c>
      <c r="M60" s="82">
        <v>0</v>
      </c>
      <c r="N60" s="12">
        <v>0</v>
      </c>
      <c r="O60" s="12">
        <v>0</v>
      </c>
      <c r="P60" s="39">
        <v>0</v>
      </c>
      <c r="Q60" s="39">
        <v>0</v>
      </c>
      <c r="R60" s="39">
        <v>0</v>
      </c>
      <c r="S60" s="39">
        <v>0</v>
      </c>
      <c r="T60" s="12">
        <v>236</v>
      </c>
      <c r="U60" s="82">
        <v>236</v>
      </c>
      <c r="V60" s="12">
        <v>0</v>
      </c>
      <c r="W60" s="12">
        <v>0</v>
      </c>
      <c r="X60" s="39">
        <v>43298</v>
      </c>
      <c r="Y60" s="39">
        <v>12836</v>
      </c>
      <c r="Z60" s="39">
        <v>984</v>
      </c>
      <c r="AA60" s="39">
        <v>424</v>
      </c>
      <c r="AB60" s="39">
        <v>7230</v>
      </c>
      <c r="AC60" s="39">
        <v>1737</v>
      </c>
      <c r="AD60" s="12">
        <v>0</v>
      </c>
      <c r="AE60" s="39">
        <v>0</v>
      </c>
      <c r="AF60" s="39">
        <v>0</v>
      </c>
      <c r="AG60" s="39">
        <v>3550000</v>
      </c>
      <c r="AH60" s="39">
        <v>3000000</v>
      </c>
      <c r="AI60" s="12">
        <v>1</v>
      </c>
      <c r="AJ60" s="82">
        <v>1</v>
      </c>
      <c r="AK60" s="6">
        <v>3550000</v>
      </c>
      <c r="AL60" s="12">
        <v>3000000</v>
      </c>
      <c r="AM60" s="82">
        <v>0</v>
      </c>
      <c r="AN60" s="12">
        <v>0</v>
      </c>
      <c r="AO60" s="39">
        <v>0</v>
      </c>
      <c r="AP60" s="39">
        <v>0</v>
      </c>
      <c r="AQ60" s="39">
        <v>0</v>
      </c>
      <c r="AR60" s="39">
        <v>0</v>
      </c>
      <c r="AS60" s="144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144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3965</v>
      </c>
      <c r="CF60" s="39">
        <v>0</v>
      </c>
      <c r="CG60" s="39">
        <v>0</v>
      </c>
      <c r="CH60" s="39">
        <v>0</v>
      </c>
      <c r="CI60" s="39">
        <v>0</v>
      </c>
      <c r="CJ60" s="39">
        <v>1</v>
      </c>
      <c r="CK60" s="39">
        <v>993</v>
      </c>
      <c r="CL60" s="39">
        <v>3</v>
      </c>
      <c r="CM60" s="39">
        <v>0</v>
      </c>
      <c r="CN60" s="39">
        <v>0</v>
      </c>
      <c r="CO60" s="39">
        <v>1</v>
      </c>
      <c r="CP60" s="39">
        <v>1505</v>
      </c>
      <c r="CQ60" s="39">
        <v>3</v>
      </c>
      <c r="CR60" s="39">
        <v>1</v>
      </c>
      <c r="CS60" s="39">
        <v>6</v>
      </c>
      <c r="CT60" s="39">
        <v>1</v>
      </c>
      <c r="CU60" s="39">
        <v>2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1</v>
      </c>
      <c r="DG60" s="39">
        <v>0</v>
      </c>
      <c r="DH60" s="39">
        <v>0</v>
      </c>
      <c r="DI60" s="39">
        <v>0</v>
      </c>
      <c r="DJ60" s="39">
        <v>0</v>
      </c>
      <c r="DK60" s="144">
        <v>0</v>
      </c>
      <c r="DL60" s="39">
        <v>0</v>
      </c>
      <c r="DM60" s="39">
        <v>0</v>
      </c>
      <c r="DN60" s="39">
        <v>0</v>
      </c>
      <c r="DO60" s="39">
        <v>0</v>
      </c>
      <c r="DP60" s="39">
        <v>64</v>
      </c>
      <c r="DQ60" s="39">
        <v>3054</v>
      </c>
      <c r="DR60" s="39">
        <v>15400</v>
      </c>
      <c r="DS60" s="39">
        <v>1494</v>
      </c>
      <c r="DT60" s="39">
        <v>0</v>
      </c>
      <c r="DU60" s="39">
        <v>53585</v>
      </c>
      <c r="DV60" s="39">
        <v>52862</v>
      </c>
      <c r="DW60" s="39">
        <v>28101</v>
      </c>
      <c r="DX60" s="39">
        <v>345372</v>
      </c>
      <c r="DY60" s="39">
        <v>135353</v>
      </c>
      <c r="DZ60" s="39">
        <v>1546349</v>
      </c>
      <c r="EA60" s="39">
        <v>6793</v>
      </c>
      <c r="EB60" s="39">
        <v>2185309</v>
      </c>
      <c r="EC60" s="108">
        <v>44752</v>
      </c>
      <c r="ED60" s="143">
        <v>0</v>
      </c>
      <c r="EE60" s="39">
        <v>5770</v>
      </c>
      <c r="EF60" s="39">
        <v>12321</v>
      </c>
      <c r="EG60" s="39">
        <v>62843</v>
      </c>
      <c r="EH60" s="160">
        <v>0</v>
      </c>
      <c r="EI60" s="143">
        <v>16906</v>
      </c>
      <c r="EJ60" s="39">
        <v>188942</v>
      </c>
      <c r="EK60" s="39">
        <v>2779</v>
      </c>
      <c r="EL60" s="39">
        <v>208627</v>
      </c>
      <c r="EM60" s="108">
        <v>0</v>
      </c>
      <c r="EN60" s="143">
        <v>0</v>
      </c>
      <c r="EO60" s="39">
        <v>0</v>
      </c>
      <c r="EP60" s="39">
        <v>0</v>
      </c>
      <c r="EQ60" s="39">
        <v>0</v>
      </c>
      <c r="ER60" s="39">
        <v>1820</v>
      </c>
      <c r="ES60" s="39">
        <v>0</v>
      </c>
      <c r="ET60" s="39">
        <v>0</v>
      </c>
      <c r="EU60" s="247">
        <v>0</v>
      </c>
      <c r="EV60" s="247">
        <v>0</v>
      </c>
      <c r="EW60" s="39">
        <v>0</v>
      </c>
      <c r="EX60" s="39">
        <v>0</v>
      </c>
      <c r="EY60" s="39">
        <v>0</v>
      </c>
      <c r="EZ60" s="39">
        <v>0</v>
      </c>
      <c r="FA60" s="39">
        <v>0</v>
      </c>
      <c r="FB60" s="39">
        <v>0</v>
      </c>
      <c r="FC60" s="39">
        <v>0</v>
      </c>
      <c r="FD60" s="39">
        <v>0</v>
      </c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</row>
    <row r="61" spans="1:191" ht="27" customHeight="1">
      <c r="A61" s="172" t="s">
        <v>52</v>
      </c>
      <c r="B61" s="12">
        <v>555490</v>
      </c>
      <c r="C61" s="12">
        <v>3778631</v>
      </c>
      <c r="D61" s="12">
        <v>3</v>
      </c>
      <c r="E61" s="12">
        <v>150523</v>
      </c>
      <c r="F61" s="39">
        <v>2</v>
      </c>
      <c r="G61" s="39">
        <v>48068</v>
      </c>
      <c r="H61" s="39">
        <v>1</v>
      </c>
      <c r="I61" s="39">
        <v>102455</v>
      </c>
      <c r="J61" s="39">
        <v>0</v>
      </c>
      <c r="K61" s="39">
        <v>0</v>
      </c>
      <c r="L61" s="12">
        <v>0</v>
      </c>
      <c r="M61" s="82">
        <v>0</v>
      </c>
      <c r="N61" s="12">
        <v>0</v>
      </c>
      <c r="O61" s="12">
        <v>0</v>
      </c>
      <c r="P61" s="39">
        <v>0</v>
      </c>
      <c r="Q61" s="39">
        <v>0</v>
      </c>
      <c r="R61" s="39">
        <v>0</v>
      </c>
      <c r="S61" s="39">
        <v>0</v>
      </c>
      <c r="T61" s="12">
        <v>309</v>
      </c>
      <c r="U61" s="82">
        <v>289</v>
      </c>
      <c r="V61" s="12">
        <v>0</v>
      </c>
      <c r="W61" s="12">
        <v>20</v>
      </c>
      <c r="X61" s="39">
        <v>5565</v>
      </c>
      <c r="Y61" s="39">
        <v>28460</v>
      </c>
      <c r="Z61" s="39">
        <v>3386</v>
      </c>
      <c r="AA61" s="39">
        <v>1698</v>
      </c>
      <c r="AB61" s="39">
        <v>21542</v>
      </c>
      <c r="AC61" s="39">
        <v>5440</v>
      </c>
      <c r="AD61" s="12">
        <v>0</v>
      </c>
      <c r="AE61" s="39">
        <v>0</v>
      </c>
      <c r="AF61" s="39">
        <v>0</v>
      </c>
      <c r="AG61" s="39">
        <v>3230000</v>
      </c>
      <c r="AH61" s="39">
        <v>3230000</v>
      </c>
      <c r="AI61" s="12">
        <v>1</v>
      </c>
      <c r="AJ61" s="82">
        <v>1</v>
      </c>
      <c r="AK61" s="6">
        <v>3230000</v>
      </c>
      <c r="AL61" s="12">
        <v>3230000</v>
      </c>
      <c r="AM61" s="82">
        <v>0</v>
      </c>
      <c r="AN61" s="12">
        <v>0</v>
      </c>
      <c r="AO61" s="39">
        <v>0</v>
      </c>
      <c r="AP61" s="39">
        <v>0</v>
      </c>
      <c r="AQ61" s="39">
        <v>0</v>
      </c>
      <c r="AR61" s="39">
        <v>0</v>
      </c>
      <c r="AS61" s="144">
        <v>0</v>
      </c>
      <c r="AT61" s="39">
        <v>700000</v>
      </c>
      <c r="AU61" s="39">
        <v>700000</v>
      </c>
      <c r="AV61" s="39">
        <v>700000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v>0</v>
      </c>
      <c r="BD61" s="144">
        <v>0</v>
      </c>
      <c r="BE61" s="39">
        <v>0</v>
      </c>
      <c r="BF61" s="39">
        <v>0</v>
      </c>
      <c r="BG61" s="39">
        <v>0</v>
      </c>
      <c r="BH61" s="39">
        <v>0</v>
      </c>
      <c r="BI61" s="39">
        <v>0</v>
      </c>
      <c r="BJ61" s="39">
        <v>0</v>
      </c>
      <c r="BK61" s="39">
        <v>0</v>
      </c>
      <c r="BL61" s="39">
        <v>0</v>
      </c>
      <c r="BM61" s="39">
        <v>0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0</v>
      </c>
      <c r="BU61" s="39">
        <v>0</v>
      </c>
      <c r="BV61" s="39">
        <v>0</v>
      </c>
      <c r="BW61" s="39">
        <v>2</v>
      </c>
      <c r="BX61" s="39">
        <v>1971</v>
      </c>
      <c r="BY61" s="39">
        <v>0</v>
      </c>
      <c r="BZ61" s="39">
        <v>0</v>
      </c>
      <c r="CA61" s="39">
        <v>0</v>
      </c>
      <c r="CB61" s="39">
        <v>0</v>
      </c>
      <c r="CC61" s="39">
        <v>0</v>
      </c>
      <c r="CD61" s="39">
        <v>0</v>
      </c>
      <c r="CE61" s="39">
        <v>5186</v>
      </c>
      <c r="CF61" s="39">
        <v>1</v>
      </c>
      <c r="CG61" s="39">
        <v>494</v>
      </c>
      <c r="CH61" s="39">
        <v>0</v>
      </c>
      <c r="CI61" s="39">
        <v>0</v>
      </c>
      <c r="CJ61" s="39">
        <v>1</v>
      </c>
      <c r="CK61" s="39">
        <v>247</v>
      </c>
      <c r="CL61" s="39">
        <v>2</v>
      </c>
      <c r="CM61" s="39">
        <v>0</v>
      </c>
      <c r="CN61" s="39">
        <v>0</v>
      </c>
      <c r="CO61" s="39">
        <v>0</v>
      </c>
      <c r="CP61" s="39">
        <v>0</v>
      </c>
      <c r="CQ61" s="39">
        <v>0</v>
      </c>
      <c r="CR61" s="39">
        <v>6</v>
      </c>
      <c r="CS61" s="39">
        <v>12</v>
      </c>
      <c r="CT61" s="39">
        <v>1</v>
      </c>
      <c r="CU61" s="39">
        <v>1</v>
      </c>
      <c r="CV61" s="39">
        <v>0</v>
      </c>
      <c r="CW61" s="39">
        <v>0</v>
      </c>
      <c r="CX61" s="39">
        <v>0</v>
      </c>
      <c r="CY61" s="39">
        <v>0</v>
      </c>
      <c r="CZ61" s="39">
        <v>0</v>
      </c>
      <c r="DA61" s="39">
        <v>0</v>
      </c>
      <c r="DB61" s="39">
        <v>0</v>
      </c>
      <c r="DC61" s="39">
        <v>0</v>
      </c>
      <c r="DD61" s="39">
        <v>0</v>
      </c>
      <c r="DE61" s="39">
        <v>0</v>
      </c>
      <c r="DF61" s="39">
        <v>5</v>
      </c>
      <c r="DG61" s="39">
        <v>0</v>
      </c>
      <c r="DH61" s="39">
        <v>0</v>
      </c>
      <c r="DI61" s="39">
        <v>0</v>
      </c>
      <c r="DJ61" s="39">
        <v>3</v>
      </c>
      <c r="DK61" s="144">
        <v>0</v>
      </c>
      <c r="DL61" s="39">
        <v>0</v>
      </c>
      <c r="DM61" s="39">
        <v>0</v>
      </c>
      <c r="DN61" s="39">
        <v>0</v>
      </c>
      <c r="DO61" s="39">
        <v>0</v>
      </c>
      <c r="DP61" s="39">
        <v>29</v>
      </c>
      <c r="DQ61" s="39">
        <v>1708</v>
      </c>
      <c r="DR61" s="39">
        <v>20982</v>
      </c>
      <c r="DS61" s="39">
        <v>1956</v>
      </c>
      <c r="DT61" s="39">
        <v>0</v>
      </c>
      <c r="DU61" s="39">
        <v>121811</v>
      </c>
      <c r="DV61" s="39">
        <v>89062</v>
      </c>
      <c r="DW61" s="39">
        <v>47005</v>
      </c>
      <c r="DX61" s="39">
        <v>51881</v>
      </c>
      <c r="DY61" s="39">
        <v>261448</v>
      </c>
      <c r="DZ61" s="39">
        <v>0</v>
      </c>
      <c r="EA61" s="39">
        <v>84983</v>
      </c>
      <c r="EB61" s="39">
        <v>679128</v>
      </c>
      <c r="EC61" s="108">
        <v>8675</v>
      </c>
      <c r="ED61" s="143">
        <v>266</v>
      </c>
      <c r="EE61" s="39">
        <v>193217</v>
      </c>
      <c r="EF61" s="39">
        <v>73844</v>
      </c>
      <c r="EG61" s="39">
        <v>276002</v>
      </c>
      <c r="EH61" s="160">
        <v>0</v>
      </c>
      <c r="EI61" s="143">
        <v>0</v>
      </c>
      <c r="EJ61" s="39">
        <v>0</v>
      </c>
      <c r="EK61" s="39">
        <v>228425</v>
      </c>
      <c r="EL61" s="39">
        <v>228425</v>
      </c>
      <c r="EM61" s="108">
        <v>0</v>
      </c>
      <c r="EN61" s="143">
        <v>0</v>
      </c>
      <c r="EO61" s="39">
        <v>0</v>
      </c>
      <c r="EP61" s="39">
        <v>0</v>
      </c>
      <c r="EQ61" s="39">
        <v>0</v>
      </c>
      <c r="ER61" s="39">
        <v>5539</v>
      </c>
      <c r="ES61" s="39">
        <v>0</v>
      </c>
      <c r="ET61" s="39">
        <v>0</v>
      </c>
      <c r="EU61" s="247">
        <v>0</v>
      </c>
      <c r="EV61" s="247">
        <v>0</v>
      </c>
      <c r="EW61" s="39">
        <v>0</v>
      </c>
      <c r="EX61" s="39">
        <v>0</v>
      </c>
      <c r="EY61" s="39">
        <v>0</v>
      </c>
      <c r="EZ61" s="39">
        <v>0</v>
      </c>
      <c r="FA61" s="39">
        <v>0</v>
      </c>
      <c r="FB61" s="39">
        <v>0</v>
      </c>
      <c r="FC61" s="39">
        <v>0</v>
      </c>
      <c r="FD61" s="39">
        <v>0</v>
      </c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</row>
    <row r="62" spans="1:191" ht="27" customHeight="1">
      <c r="A62" s="172" t="s">
        <v>53</v>
      </c>
      <c r="B62" s="12">
        <v>76591</v>
      </c>
      <c r="C62" s="12">
        <v>912906</v>
      </c>
      <c r="D62" s="12">
        <v>0</v>
      </c>
      <c r="E62" s="12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2">
        <v>0</v>
      </c>
      <c r="M62" s="82">
        <v>0</v>
      </c>
      <c r="N62" s="12">
        <v>0</v>
      </c>
      <c r="O62" s="12">
        <v>0</v>
      </c>
      <c r="P62" s="39">
        <v>0</v>
      </c>
      <c r="Q62" s="39">
        <v>0</v>
      </c>
      <c r="R62" s="39">
        <v>0</v>
      </c>
      <c r="S62" s="39">
        <v>0</v>
      </c>
      <c r="T62" s="12">
        <v>32</v>
      </c>
      <c r="U62" s="82">
        <v>22</v>
      </c>
      <c r="V62" s="12">
        <v>0</v>
      </c>
      <c r="W62" s="12">
        <v>10</v>
      </c>
      <c r="X62" s="39">
        <v>17136</v>
      </c>
      <c r="Y62" s="39">
        <v>28055</v>
      </c>
      <c r="Z62" s="39">
        <v>567</v>
      </c>
      <c r="AA62" s="39">
        <v>177</v>
      </c>
      <c r="AB62" s="39">
        <v>1573</v>
      </c>
      <c r="AC62" s="39">
        <v>159</v>
      </c>
      <c r="AD62" s="12">
        <v>285</v>
      </c>
      <c r="AE62" s="39">
        <v>0</v>
      </c>
      <c r="AF62" s="39">
        <v>0</v>
      </c>
      <c r="AG62" s="39">
        <v>0</v>
      </c>
      <c r="AH62" s="39">
        <v>0</v>
      </c>
      <c r="AI62" s="12">
        <v>0</v>
      </c>
      <c r="AJ62" s="82">
        <v>0</v>
      </c>
      <c r="AK62" s="6">
        <v>0</v>
      </c>
      <c r="AL62" s="12">
        <v>0</v>
      </c>
      <c r="AM62" s="82">
        <v>0</v>
      </c>
      <c r="AN62" s="12">
        <v>0</v>
      </c>
      <c r="AO62" s="39">
        <v>0</v>
      </c>
      <c r="AP62" s="39">
        <v>0</v>
      </c>
      <c r="AQ62" s="39">
        <v>0</v>
      </c>
      <c r="AR62" s="39">
        <v>0</v>
      </c>
      <c r="AS62" s="144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144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39">
        <v>0</v>
      </c>
      <c r="CB62" s="39">
        <v>0</v>
      </c>
      <c r="CC62" s="39">
        <v>0</v>
      </c>
      <c r="CD62" s="39">
        <v>0</v>
      </c>
      <c r="CE62" s="39">
        <v>1009</v>
      </c>
      <c r="CF62" s="39">
        <v>0</v>
      </c>
      <c r="CG62" s="39">
        <v>0</v>
      </c>
      <c r="CH62" s="39">
        <v>4</v>
      </c>
      <c r="CI62" s="39">
        <v>223</v>
      </c>
      <c r="CJ62" s="39">
        <v>0</v>
      </c>
      <c r="CK62" s="39">
        <v>0</v>
      </c>
      <c r="CL62" s="39">
        <v>0</v>
      </c>
      <c r="CM62" s="39">
        <v>0</v>
      </c>
      <c r="CN62" s="39">
        <v>0</v>
      </c>
      <c r="CO62" s="39">
        <v>0</v>
      </c>
      <c r="CP62" s="39">
        <v>0</v>
      </c>
      <c r="CQ62" s="39">
        <v>0</v>
      </c>
      <c r="CR62" s="39">
        <v>1</v>
      </c>
      <c r="CS62" s="39">
        <v>1</v>
      </c>
      <c r="CT62" s="39">
        <v>0</v>
      </c>
      <c r="CU62" s="39">
        <v>0</v>
      </c>
      <c r="CV62" s="39">
        <v>0</v>
      </c>
      <c r="CW62" s="39">
        <v>0</v>
      </c>
      <c r="CX62" s="39">
        <v>0</v>
      </c>
      <c r="CY62" s="39">
        <v>0</v>
      </c>
      <c r="CZ62" s="39">
        <v>0</v>
      </c>
      <c r="DA62" s="39">
        <v>0</v>
      </c>
      <c r="DB62" s="39">
        <v>0</v>
      </c>
      <c r="DC62" s="39">
        <v>0</v>
      </c>
      <c r="DD62" s="39">
        <v>0</v>
      </c>
      <c r="DE62" s="39">
        <v>0</v>
      </c>
      <c r="DF62" s="39">
        <v>1</v>
      </c>
      <c r="DG62" s="39">
        <v>0</v>
      </c>
      <c r="DH62" s="39">
        <v>0</v>
      </c>
      <c r="DI62" s="39">
        <v>0</v>
      </c>
      <c r="DJ62" s="39">
        <v>1</v>
      </c>
      <c r="DK62" s="144">
        <v>0</v>
      </c>
      <c r="DL62" s="39">
        <v>0</v>
      </c>
      <c r="DM62" s="39">
        <v>0</v>
      </c>
      <c r="DN62" s="39">
        <v>0</v>
      </c>
      <c r="DO62" s="39">
        <v>0</v>
      </c>
      <c r="DP62" s="39">
        <v>11</v>
      </c>
      <c r="DQ62" s="39">
        <v>1426</v>
      </c>
      <c r="DR62" s="39">
        <v>0</v>
      </c>
      <c r="DS62" s="39">
        <v>740</v>
      </c>
      <c r="DT62" s="39">
        <v>0</v>
      </c>
      <c r="DU62" s="39">
        <v>9148</v>
      </c>
      <c r="DV62" s="39">
        <v>17216</v>
      </c>
      <c r="DW62" s="39">
        <v>17924</v>
      </c>
      <c r="DX62" s="39">
        <v>15676</v>
      </c>
      <c r="DY62" s="39">
        <v>38428</v>
      </c>
      <c r="DZ62" s="39">
        <v>220303</v>
      </c>
      <c r="EA62" s="39">
        <v>18637</v>
      </c>
      <c r="EB62" s="39">
        <v>338072</v>
      </c>
      <c r="EC62" s="108">
        <v>3117</v>
      </c>
      <c r="ED62" s="143">
        <v>0</v>
      </c>
      <c r="EE62" s="39">
        <v>1967438</v>
      </c>
      <c r="EF62" s="39">
        <v>84815</v>
      </c>
      <c r="EG62" s="39">
        <v>2055370</v>
      </c>
      <c r="EH62" s="160">
        <v>0</v>
      </c>
      <c r="EI62" s="143">
        <v>0</v>
      </c>
      <c r="EJ62" s="39">
        <v>0</v>
      </c>
      <c r="EK62" s="39">
        <v>0</v>
      </c>
      <c r="EL62" s="39">
        <v>0</v>
      </c>
      <c r="EM62" s="108">
        <v>0</v>
      </c>
      <c r="EN62" s="143">
        <v>0</v>
      </c>
      <c r="EO62" s="39">
        <v>0</v>
      </c>
      <c r="EP62" s="39">
        <v>0</v>
      </c>
      <c r="EQ62" s="39">
        <v>0</v>
      </c>
      <c r="ER62" s="39">
        <v>510</v>
      </c>
      <c r="ES62" s="39">
        <v>0</v>
      </c>
      <c r="ET62" s="39">
        <v>0</v>
      </c>
      <c r="EU62" s="247">
        <v>0</v>
      </c>
      <c r="EV62" s="247">
        <v>0</v>
      </c>
      <c r="EW62" s="39">
        <v>0</v>
      </c>
      <c r="EX62" s="39">
        <v>0</v>
      </c>
      <c r="EY62" s="39">
        <v>0</v>
      </c>
      <c r="EZ62" s="39">
        <v>0</v>
      </c>
      <c r="FA62" s="39">
        <v>0</v>
      </c>
      <c r="FB62" s="39">
        <v>0</v>
      </c>
      <c r="FC62" s="39">
        <v>0</v>
      </c>
      <c r="FD62" s="39">
        <v>0</v>
      </c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</row>
    <row r="63" spans="1:191" s="256" customFormat="1" ht="27" customHeight="1">
      <c r="A63" s="175" t="s">
        <v>54</v>
      </c>
      <c r="B63" s="15">
        <v>177699</v>
      </c>
      <c r="C63" s="15">
        <v>1686228</v>
      </c>
      <c r="D63" s="15">
        <v>2</v>
      </c>
      <c r="E63" s="15">
        <v>171600</v>
      </c>
      <c r="F63" s="42">
        <v>1</v>
      </c>
      <c r="G63" s="42">
        <v>158000</v>
      </c>
      <c r="H63" s="42">
        <v>1</v>
      </c>
      <c r="I63" s="42">
        <v>13600</v>
      </c>
      <c r="J63" s="42">
        <v>0</v>
      </c>
      <c r="K63" s="42">
        <v>0</v>
      </c>
      <c r="L63" s="15">
        <v>0</v>
      </c>
      <c r="M63" s="85">
        <v>0</v>
      </c>
      <c r="N63" s="15">
        <v>0</v>
      </c>
      <c r="O63" s="15">
        <v>0</v>
      </c>
      <c r="P63" s="42">
        <v>0</v>
      </c>
      <c r="Q63" s="42">
        <v>0</v>
      </c>
      <c r="R63" s="42">
        <v>0</v>
      </c>
      <c r="S63" s="42">
        <v>0</v>
      </c>
      <c r="T63" s="15">
        <v>111</v>
      </c>
      <c r="U63" s="85">
        <v>109</v>
      </c>
      <c r="V63" s="15">
        <v>0</v>
      </c>
      <c r="W63" s="15">
        <v>2</v>
      </c>
      <c r="X63" s="42">
        <v>47780</v>
      </c>
      <c r="Y63" s="42">
        <v>14752</v>
      </c>
      <c r="Z63" s="42">
        <v>3360</v>
      </c>
      <c r="AA63" s="42">
        <v>593</v>
      </c>
      <c r="AB63" s="42">
        <v>8308</v>
      </c>
      <c r="AC63" s="42">
        <v>1240</v>
      </c>
      <c r="AD63" s="15">
        <v>0</v>
      </c>
      <c r="AE63" s="42">
        <v>0</v>
      </c>
      <c r="AF63" s="42">
        <v>3733</v>
      </c>
      <c r="AG63" s="42">
        <v>2580000</v>
      </c>
      <c r="AH63" s="42">
        <v>2190000</v>
      </c>
      <c r="AI63" s="15">
        <v>1</v>
      </c>
      <c r="AJ63" s="85">
        <v>1</v>
      </c>
      <c r="AK63" s="9">
        <v>2580000</v>
      </c>
      <c r="AL63" s="15">
        <v>2190000</v>
      </c>
      <c r="AM63" s="85">
        <v>3733</v>
      </c>
      <c r="AN63" s="15">
        <v>2720</v>
      </c>
      <c r="AO63" s="42">
        <v>570000</v>
      </c>
      <c r="AP63" s="42">
        <v>570000</v>
      </c>
      <c r="AQ63" s="42">
        <v>1051</v>
      </c>
      <c r="AR63" s="42">
        <v>1051</v>
      </c>
      <c r="AS63" s="152">
        <v>1051</v>
      </c>
      <c r="AT63" s="42">
        <v>1610000</v>
      </c>
      <c r="AU63" s="42">
        <v>1610000</v>
      </c>
      <c r="AV63" s="42">
        <v>1610000</v>
      </c>
      <c r="AW63" s="42">
        <v>930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15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1298</v>
      </c>
      <c r="BU63" s="42">
        <v>0</v>
      </c>
      <c r="BV63" s="42">
        <v>0</v>
      </c>
      <c r="BW63" s="42">
        <v>3</v>
      </c>
      <c r="BX63" s="42">
        <v>2437</v>
      </c>
      <c r="BY63" s="42">
        <v>0</v>
      </c>
      <c r="BZ63" s="42">
        <v>0</v>
      </c>
      <c r="CA63" s="42">
        <v>0</v>
      </c>
      <c r="CB63" s="42">
        <v>0</v>
      </c>
      <c r="CC63" s="42">
        <v>0</v>
      </c>
      <c r="CD63" s="42">
        <v>0</v>
      </c>
      <c r="CE63" s="42">
        <v>4942</v>
      </c>
      <c r="CF63" s="42">
        <v>0</v>
      </c>
      <c r="CG63" s="42">
        <v>0</v>
      </c>
      <c r="CH63" s="42">
        <v>2</v>
      </c>
      <c r="CI63" s="42">
        <v>116</v>
      </c>
      <c r="CJ63" s="42">
        <v>1</v>
      </c>
      <c r="CK63" s="42">
        <v>255</v>
      </c>
      <c r="CL63" s="42">
        <v>1</v>
      </c>
      <c r="CM63" s="42">
        <v>0</v>
      </c>
      <c r="CN63" s="42">
        <v>0</v>
      </c>
      <c r="CO63" s="42">
        <v>0</v>
      </c>
      <c r="CP63" s="42">
        <v>0</v>
      </c>
      <c r="CQ63" s="42">
        <v>0</v>
      </c>
      <c r="CR63" s="42">
        <v>2</v>
      </c>
      <c r="CS63" s="42">
        <v>3</v>
      </c>
      <c r="CT63" s="42">
        <v>1</v>
      </c>
      <c r="CU63" s="42">
        <v>2</v>
      </c>
      <c r="CV63" s="42">
        <v>0</v>
      </c>
      <c r="CW63" s="42">
        <v>0</v>
      </c>
      <c r="CX63" s="42">
        <v>0</v>
      </c>
      <c r="CY63" s="42">
        <v>0</v>
      </c>
      <c r="CZ63" s="42">
        <v>0</v>
      </c>
      <c r="DA63" s="42">
        <v>0</v>
      </c>
      <c r="DB63" s="42">
        <v>0</v>
      </c>
      <c r="DC63" s="42">
        <v>0</v>
      </c>
      <c r="DD63" s="42">
        <v>0</v>
      </c>
      <c r="DE63" s="42">
        <v>0</v>
      </c>
      <c r="DF63" s="42">
        <v>3</v>
      </c>
      <c r="DG63" s="42">
        <v>0</v>
      </c>
      <c r="DH63" s="42">
        <v>1</v>
      </c>
      <c r="DI63" s="42">
        <v>0</v>
      </c>
      <c r="DJ63" s="42">
        <v>1</v>
      </c>
      <c r="DK63" s="152">
        <v>0</v>
      </c>
      <c r="DL63" s="42">
        <v>1</v>
      </c>
      <c r="DM63" s="42">
        <v>0</v>
      </c>
      <c r="DN63" s="42">
        <v>0</v>
      </c>
      <c r="DO63" s="42">
        <v>0</v>
      </c>
      <c r="DP63" s="42">
        <v>18</v>
      </c>
      <c r="DQ63" s="42">
        <v>1231</v>
      </c>
      <c r="DR63" s="42">
        <v>11332</v>
      </c>
      <c r="DS63" s="42">
        <v>0</v>
      </c>
      <c r="DT63" s="42">
        <v>0</v>
      </c>
      <c r="DU63" s="42">
        <v>61981</v>
      </c>
      <c r="DV63" s="42">
        <v>25662</v>
      </c>
      <c r="DW63" s="42">
        <v>33815</v>
      </c>
      <c r="DX63" s="42">
        <v>18378</v>
      </c>
      <c r="DY63" s="42">
        <v>452065</v>
      </c>
      <c r="DZ63" s="42">
        <v>0</v>
      </c>
      <c r="EA63" s="42">
        <v>0</v>
      </c>
      <c r="EB63" s="42">
        <v>603233</v>
      </c>
      <c r="EC63" s="111">
        <v>57478</v>
      </c>
      <c r="ED63" s="151">
        <v>0</v>
      </c>
      <c r="EE63" s="42">
        <v>2498339</v>
      </c>
      <c r="EF63" s="42">
        <v>422299</v>
      </c>
      <c r="EG63" s="42">
        <v>2978116</v>
      </c>
      <c r="EH63" s="164">
        <v>0</v>
      </c>
      <c r="EI63" s="151">
        <v>0</v>
      </c>
      <c r="EJ63" s="42">
        <v>0</v>
      </c>
      <c r="EK63" s="42">
        <v>0</v>
      </c>
      <c r="EL63" s="42">
        <v>0</v>
      </c>
      <c r="EM63" s="111">
        <v>0</v>
      </c>
      <c r="EN63" s="151">
        <v>0</v>
      </c>
      <c r="EO63" s="42">
        <v>0</v>
      </c>
      <c r="EP63" s="42">
        <v>0</v>
      </c>
      <c r="EQ63" s="42">
        <v>0</v>
      </c>
      <c r="ER63" s="42">
        <v>2216</v>
      </c>
      <c r="ES63" s="42">
        <v>0</v>
      </c>
      <c r="ET63" s="42">
        <v>0</v>
      </c>
      <c r="EU63" s="251">
        <v>0</v>
      </c>
      <c r="EV63" s="251">
        <v>0</v>
      </c>
      <c r="EW63" s="42">
        <v>0</v>
      </c>
      <c r="EX63" s="42">
        <v>0</v>
      </c>
      <c r="EY63" s="42">
        <v>0</v>
      </c>
      <c r="EZ63" s="42">
        <v>0</v>
      </c>
      <c r="FA63" s="42">
        <v>0</v>
      </c>
      <c r="FB63" s="42">
        <v>0</v>
      </c>
      <c r="FC63" s="42">
        <v>0</v>
      </c>
      <c r="FD63" s="42">
        <v>0</v>
      </c>
      <c r="FE63" s="255"/>
      <c r="FF63" s="255"/>
      <c r="FG63" s="255"/>
      <c r="FH63" s="255"/>
      <c r="FI63" s="255"/>
      <c r="FJ63" s="255"/>
      <c r="FK63" s="255"/>
      <c r="FL63" s="255"/>
      <c r="FM63" s="255"/>
      <c r="FN63" s="255"/>
      <c r="FO63" s="255"/>
      <c r="FP63" s="255"/>
      <c r="FQ63" s="255"/>
      <c r="FR63" s="255"/>
      <c r="FS63" s="255"/>
      <c r="FT63" s="255"/>
      <c r="FU63" s="255"/>
      <c r="FV63" s="255"/>
      <c r="FW63" s="255"/>
      <c r="FX63" s="255"/>
      <c r="FY63" s="255"/>
      <c r="FZ63" s="255"/>
      <c r="GA63" s="255"/>
      <c r="GB63" s="255"/>
      <c r="GC63" s="255"/>
      <c r="GD63" s="255"/>
      <c r="GE63" s="255"/>
      <c r="GF63" s="255"/>
      <c r="GG63" s="255"/>
      <c r="GH63" s="255"/>
      <c r="GI63" s="255"/>
    </row>
    <row r="64" spans="1:191" ht="27" customHeight="1" thickBot="1">
      <c r="A64" s="172" t="s">
        <v>55</v>
      </c>
      <c r="B64" s="12">
        <v>254702</v>
      </c>
      <c r="C64" s="12">
        <v>2796118</v>
      </c>
      <c r="D64" s="1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2">
        <v>7</v>
      </c>
      <c r="M64" s="82">
        <v>110940</v>
      </c>
      <c r="N64" s="12">
        <v>0</v>
      </c>
      <c r="O64" s="12">
        <v>0</v>
      </c>
      <c r="P64" s="39">
        <v>7</v>
      </c>
      <c r="Q64" s="39">
        <v>110940</v>
      </c>
      <c r="R64" s="39">
        <v>0</v>
      </c>
      <c r="S64" s="39">
        <v>0</v>
      </c>
      <c r="T64" s="12">
        <v>154</v>
      </c>
      <c r="U64" s="82">
        <v>112</v>
      </c>
      <c r="V64" s="12">
        <v>0</v>
      </c>
      <c r="W64" s="12">
        <v>42</v>
      </c>
      <c r="X64" s="39">
        <v>9813</v>
      </c>
      <c r="Y64" s="39">
        <v>37441</v>
      </c>
      <c r="Z64" s="39">
        <v>3646</v>
      </c>
      <c r="AA64" s="39">
        <v>2732</v>
      </c>
      <c r="AB64" s="39">
        <v>6486</v>
      </c>
      <c r="AC64" s="39">
        <v>677</v>
      </c>
      <c r="AD64" s="12">
        <v>3789</v>
      </c>
      <c r="AE64" s="39">
        <v>0</v>
      </c>
      <c r="AF64" s="39">
        <v>0</v>
      </c>
      <c r="AG64" s="39">
        <v>0</v>
      </c>
      <c r="AH64" s="39">
        <v>0</v>
      </c>
      <c r="AI64" s="12">
        <v>0</v>
      </c>
      <c r="AJ64" s="82">
        <v>0</v>
      </c>
      <c r="AK64" s="6">
        <v>0</v>
      </c>
      <c r="AL64" s="12">
        <v>0</v>
      </c>
      <c r="AM64" s="82">
        <v>0</v>
      </c>
      <c r="AN64" s="12">
        <v>0</v>
      </c>
      <c r="AO64" s="39">
        <v>0</v>
      </c>
      <c r="AP64" s="39">
        <v>0</v>
      </c>
      <c r="AQ64" s="39">
        <v>1199</v>
      </c>
      <c r="AR64" s="39">
        <v>1199</v>
      </c>
      <c r="AS64" s="144">
        <v>1199</v>
      </c>
      <c r="AT64" s="39">
        <v>1530000</v>
      </c>
      <c r="AU64" s="39">
        <v>1530000</v>
      </c>
      <c r="AV64" s="39">
        <v>1530000</v>
      </c>
      <c r="AW64" s="39">
        <v>1022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144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1838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2082</v>
      </c>
      <c r="CF64" s="39">
        <v>0</v>
      </c>
      <c r="CG64" s="39">
        <v>0</v>
      </c>
      <c r="CH64" s="39">
        <v>25</v>
      </c>
      <c r="CI64" s="39">
        <v>1477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1</v>
      </c>
      <c r="CS64" s="39">
        <v>5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2</v>
      </c>
      <c r="DG64" s="39">
        <v>0</v>
      </c>
      <c r="DH64" s="39">
        <v>1</v>
      </c>
      <c r="DI64" s="39">
        <v>0</v>
      </c>
      <c r="DJ64" s="39">
        <v>1</v>
      </c>
      <c r="DK64" s="144">
        <v>0</v>
      </c>
      <c r="DL64" s="39">
        <v>0</v>
      </c>
      <c r="DM64" s="39">
        <v>0</v>
      </c>
      <c r="DN64" s="39">
        <v>0</v>
      </c>
      <c r="DO64" s="39">
        <v>0</v>
      </c>
      <c r="DP64" s="39">
        <v>38</v>
      </c>
      <c r="DQ64" s="39">
        <v>2632</v>
      </c>
      <c r="DR64" s="39">
        <v>12112</v>
      </c>
      <c r="DS64" s="39">
        <v>2191</v>
      </c>
      <c r="DT64" s="39">
        <v>0</v>
      </c>
      <c r="DU64" s="39">
        <v>89385</v>
      </c>
      <c r="DV64" s="39">
        <v>75829</v>
      </c>
      <c r="DW64" s="39">
        <v>85682</v>
      </c>
      <c r="DX64" s="39">
        <v>111852</v>
      </c>
      <c r="DY64" s="39">
        <v>2233109</v>
      </c>
      <c r="DZ64" s="39">
        <v>0</v>
      </c>
      <c r="EA64" s="39">
        <v>0</v>
      </c>
      <c r="EB64" s="39">
        <v>2610160</v>
      </c>
      <c r="EC64" s="108">
        <v>55233</v>
      </c>
      <c r="ED64" s="143">
        <v>0</v>
      </c>
      <c r="EE64" s="39">
        <v>4015761</v>
      </c>
      <c r="EF64" s="39">
        <v>130302</v>
      </c>
      <c r="EG64" s="39">
        <v>4201296</v>
      </c>
      <c r="EH64" s="160">
        <v>0</v>
      </c>
      <c r="EI64" s="143">
        <v>0</v>
      </c>
      <c r="EJ64" s="39">
        <v>321401</v>
      </c>
      <c r="EK64" s="39">
        <v>84942</v>
      </c>
      <c r="EL64" s="39">
        <v>406343</v>
      </c>
      <c r="EM64" s="108">
        <v>0</v>
      </c>
      <c r="EN64" s="143">
        <v>0</v>
      </c>
      <c r="EO64" s="39">
        <v>0</v>
      </c>
      <c r="EP64" s="39">
        <v>0</v>
      </c>
      <c r="EQ64" s="39">
        <v>0</v>
      </c>
      <c r="ER64" s="39">
        <v>1861</v>
      </c>
      <c r="ES64" s="39">
        <v>0</v>
      </c>
      <c r="ET64" s="39">
        <v>0</v>
      </c>
      <c r="EU64" s="247">
        <v>0</v>
      </c>
      <c r="EV64" s="247">
        <v>0</v>
      </c>
      <c r="EW64" s="39">
        <v>0</v>
      </c>
      <c r="EX64" s="39">
        <v>0</v>
      </c>
      <c r="EY64" s="39">
        <v>0</v>
      </c>
      <c r="EZ64" s="39">
        <v>0</v>
      </c>
      <c r="FA64" s="39">
        <v>0</v>
      </c>
      <c r="FB64" s="39">
        <v>0</v>
      </c>
      <c r="FC64" s="39">
        <v>0</v>
      </c>
      <c r="FD64" s="39">
        <v>0</v>
      </c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</row>
    <row r="65" spans="1:191" ht="27" customHeight="1" thickBot="1" thickTop="1">
      <c r="A65" s="174" t="s">
        <v>79</v>
      </c>
      <c r="B65" s="14">
        <f aca="true" t="shared" si="3" ref="B65:S65">SUM(B19:B64)</f>
        <v>10725774</v>
      </c>
      <c r="C65" s="14">
        <f t="shared" si="3"/>
        <v>88146958</v>
      </c>
      <c r="D65" s="14">
        <f t="shared" si="3"/>
        <v>231</v>
      </c>
      <c r="E65" s="14">
        <f t="shared" si="3"/>
        <v>5581934</v>
      </c>
      <c r="F65" s="41">
        <f t="shared" si="3"/>
        <v>106</v>
      </c>
      <c r="G65" s="41">
        <f t="shared" si="3"/>
        <v>2626615</v>
      </c>
      <c r="H65" s="41">
        <f>SUM(H19:H64)</f>
        <v>125</v>
      </c>
      <c r="I65" s="41">
        <f t="shared" si="3"/>
        <v>2955319</v>
      </c>
      <c r="J65" s="37">
        <f t="shared" si="3"/>
        <v>2</v>
      </c>
      <c r="K65" s="37">
        <f t="shared" si="3"/>
        <v>151482</v>
      </c>
      <c r="L65" s="14">
        <f t="shared" si="3"/>
        <v>89</v>
      </c>
      <c r="M65" s="84">
        <f t="shared" si="3"/>
        <v>2232624</v>
      </c>
      <c r="N65" s="14">
        <f t="shared" si="3"/>
        <v>1</v>
      </c>
      <c r="O65" s="14">
        <f t="shared" si="3"/>
        <v>90830</v>
      </c>
      <c r="P65" s="41">
        <f t="shared" si="3"/>
        <v>88</v>
      </c>
      <c r="Q65" s="41">
        <f t="shared" si="3"/>
        <v>2141794</v>
      </c>
      <c r="R65" s="41">
        <f t="shared" si="3"/>
        <v>0</v>
      </c>
      <c r="S65" s="41">
        <f t="shared" si="3"/>
        <v>0</v>
      </c>
      <c r="T65" s="14">
        <f aca="true" t="shared" si="4" ref="T65:AW65">SUM(T19:T64)</f>
        <v>7825</v>
      </c>
      <c r="U65" s="84">
        <f t="shared" si="4"/>
        <v>7001</v>
      </c>
      <c r="V65" s="14">
        <f t="shared" si="4"/>
        <v>0</v>
      </c>
      <c r="W65" s="14">
        <f t="shared" si="4"/>
        <v>824</v>
      </c>
      <c r="X65" s="41">
        <f t="shared" si="4"/>
        <v>2658347</v>
      </c>
      <c r="Y65" s="41">
        <f t="shared" si="4"/>
        <v>2198976</v>
      </c>
      <c r="Z65" s="41">
        <f t="shared" si="4"/>
        <v>91437</v>
      </c>
      <c r="AA65" s="41">
        <f t="shared" si="4"/>
        <v>67524</v>
      </c>
      <c r="AB65" s="41">
        <f t="shared" si="4"/>
        <v>435767</v>
      </c>
      <c r="AC65" s="41">
        <f t="shared" si="4"/>
        <v>120112</v>
      </c>
      <c r="AD65" s="14">
        <f t="shared" si="4"/>
        <v>85586</v>
      </c>
      <c r="AE65" s="41">
        <f t="shared" si="4"/>
        <v>1576</v>
      </c>
      <c r="AF65" s="41">
        <f t="shared" si="4"/>
        <v>97017</v>
      </c>
      <c r="AG65" s="41">
        <f t="shared" si="4"/>
        <v>75314000</v>
      </c>
      <c r="AH65" s="41">
        <f t="shared" si="4"/>
        <v>56284500</v>
      </c>
      <c r="AI65" s="14">
        <f t="shared" si="4"/>
        <v>33</v>
      </c>
      <c r="AJ65" s="84">
        <f t="shared" si="4"/>
        <v>32</v>
      </c>
      <c r="AK65" s="8">
        <f t="shared" si="4"/>
        <v>75314000</v>
      </c>
      <c r="AL65" s="14">
        <f t="shared" si="4"/>
        <v>55826500</v>
      </c>
      <c r="AM65" s="84">
        <f t="shared" si="4"/>
        <v>95471</v>
      </c>
      <c r="AN65" s="14">
        <f t="shared" si="4"/>
        <v>67391</v>
      </c>
      <c r="AO65" s="41">
        <f t="shared" si="4"/>
        <v>15370000</v>
      </c>
      <c r="AP65" s="41">
        <f t="shared" si="4"/>
        <v>11440000</v>
      </c>
      <c r="AQ65" s="41">
        <f t="shared" si="4"/>
        <v>66031</v>
      </c>
      <c r="AR65" s="41">
        <f t="shared" si="4"/>
        <v>65740</v>
      </c>
      <c r="AS65" s="150">
        <f t="shared" si="4"/>
        <v>65614</v>
      </c>
      <c r="AT65" s="41">
        <f t="shared" si="4"/>
        <v>82320500</v>
      </c>
      <c r="AU65" s="41">
        <f t="shared" si="4"/>
        <v>80091900</v>
      </c>
      <c r="AV65" s="41">
        <f t="shared" si="4"/>
        <v>80091900</v>
      </c>
      <c r="AW65" s="41">
        <f t="shared" si="4"/>
        <v>51132</v>
      </c>
      <c r="AX65" s="41">
        <f aca="true" t="shared" si="5" ref="AX65:CB65">SUM(AX19:AX64)</f>
        <v>1273</v>
      </c>
      <c r="AY65" s="41">
        <f t="shared" si="5"/>
        <v>1243</v>
      </c>
      <c r="AZ65" s="41">
        <f t="shared" si="5"/>
        <v>1243</v>
      </c>
      <c r="BA65" s="41">
        <f t="shared" si="5"/>
        <v>556000</v>
      </c>
      <c r="BB65" s="41">
        <f t="shared" si="5"/>
        <v>530000</v>
      </c>
      <c r="BC65" s="41">
        <f t="shared" si="5"/>
        <v>530000</v>
      </c>
      <c r="BD65" s="150">
        <f t="shared" si="5"/>
        <v>1040</v>
      </c>
      <c r="BE65" s="41">
        <f t="shared" si="5"/>
        <v>171</v>
      </c>
      <c r="BF65" s="41">
        <f t="shared" si="5"/>
        <v>171</v>
      </c>
      <c r="BG65" s="41">
        <f t="shared" si="5"/>
        <v>171</v>
      </c>
      <c r="BH65" s="41">
        <f t="shared" si="5"/>
        <v>205000</v>
      </c>
      <c r="BI65" s="41">
        <f t="shared" si="5"/>
        <v>205000</v>
      </c>
      <c r="BJ65" s="41">
        <f t="shared" si="5"/>
        <v>205000</v>
      </c>
      <c r="BK65" s="41">
        <f t="shared" si="5"/>
        <v>167</v>
      </c>
      <c r="BL65" s="41">
        <f t="shared" si="5"/>
        <v>0</v>
      </c>
      <c r="BM65" s="41">
        <f t="shared" si="5"/>
        <v>0</v>
      </c>
      <c r="BN65" s="41">
        <f t="shared" si="5"/>
        <v>0</v>
      </c>
      <c r="BO65" s="41">
        <f t="shared" si="5"/>
        <v>0</v>
      </c>
      <c r="BP65" s="41">
        <f t="shared" si="5"/>
        <v>0</v>
      </c>
      <c r="BQ65" s="41">
        <f t="shared" si="5"/>
        <v>0</v>
      </c>
      <c r="BR65" s="41">
        <f t="shared" si="5"/>
        <v>0</v>
      </c>
      <c r="BS65" s="41">
        <f t="shared" si="5"/>
        <v>0</v>
      </c>
      <c r="BT65" s="41">
        <f t="shared" si="5"/>
        <v>80783</v>
      </c>
      <c r="BU65" s="41">
        <f t="shared" si="5"/>
        <v>3644</v>
      </c>
      <c r="BV65" s="41">
        <f t="shared" si="5"/>
        <v>583</v>
      </c>
      <c r="BW65" s="41">
        <f t="shared" si="5"/>
        <v>75</v>
      </c>
      <c r="BX65" s="41">
        <f t="shared" si="5"/>
        <v>55660</v>
      </c>
      <c r="BY65" s="41">
        <f>SUM(BY19:BY64)</f>
        <v>0</v>
      </c>
      <c r="BZ65" s="41">
        <f>SUM(BZ19:BZ64)</f>
        <v>0</v>
      </c>
      <c r="CA65" s="41">
        <f t="shared" si="5"/>
        <v>0</v>
      </c>
      <c r="CB65" s="41">
        <f t="shared" si="5"/>
        <v>0</v>
      </c>
      <c r="CC65" s="41">
        <f>SUM(CC19:CC64)</f>
        <v>0</v>
      </c>
      <c r="CD65" s="41">
        <f aca="true" t="shared" si="6" ref="CD65:EG65">SUM(CD19:CD64)</f>
        <v>0</v>
      </c>
      <c r="CE65" s="41">
        <f t="shared" si="6"/>
        <v>112221</v>
      </c>
      <c r="CF65" s="41">
        <f t="shared" si="6"/>
        <v>19</v>
      </c>
      <c r="CG65" s="41">
        <f t="shared" si="6"/>
        <v>12604</v>
      </c>
      <c r="CH65" s="41">
        <f t="shared" si="6"/>
        <v>339</v>
      </c>
      <c r="CI65" s="41">
        <f t="shared" si="6"/>
        <v>20942</v>
      </c>
      <c r="CJ65" s="41">
        <f t="shared" si="6"/>
        <v>25</v>
      </c>
      <c r="CK65" s="41">
        <f t="shared" si="6"/>
        <v>9770</v>
      </c>
      <c r="CL65" s="41">
        <f t="shared" si="6"/>
        <v>47</v>
      </c>
      <c r="CM65" s="41">
        <f t="shared" si="6"/>
        <v>0</v>
      </c>
      <c r="CN65" s="41">
        <f t="shared" si="6"/>
        <v>0</v>
      </c>
      <c r="CO65" s="41">
        <f t="shared" si="6"/>
        <v>19</v>
      </c>
      <c r="CP65" s="41">
        <f t="shared" si="6"/>
        <v>39356</v>
      </c>
      <c r="CQ65" s="41">
        <f t="shared" si="6"/>
        <v>21</v>
      </c>
      <c r="CR65" s="41">
        <f t="shared" si="6"/>
        <v>124</v>
      </c>
      <c r="CS65" s="41">
        <f t="shared" si="6"/>
        <v>161</v>
      </c>
      <c r="CT65" s="41">
        <f t="shared" si="6"/>
        <v>17</v>
      </c>
      <c r="CU65" s="41">
        <f t="shared" si="6"/>
        <v>37</v>
      </c>
      <c r="CV65" s="41">
        <f t="shared" si="6"/>
        <v>0</v>
      </c>
      <c r="CW65" s="41">
        <f t="shared" si="6"/>
        <v>0</v>
      </c>
      <c r="CX65" s="41">
        <f t="shared" si="6"/>
        <v>0</v>
      </c>
      <c r="CY65" s="41">
        <f t="shared" si="6"/>
        <v>0</v>
      </c>
      <c r="CZ65" s="41">
        <f t="shared" si="6"/>
        <v>1</v>
      </c>
      <c r="DA65" s="41">
        <f t="shared" si="6"/>
        <v>3</v>
      </c>
      <c r="DB65" s="41">
        <f t="shared" si="6"/>
        <v>0</v>
      </c>
      <c r="DC65" s="41">
        <f t="shared" si="6"/>
        <v>0</v>
      </c>
      <c r="DD65" s="41">
        <f t="shared" si="6"/>
        <v>0</v>
      </c>
      <c r="DE65" s="41">
        <f t="shared" si="6"/>
        <v>0</v>
      </c>
      <c r="DF65" s="41">
        <f t="shared" si="6"/>
        <v>98</v>
      </c>
      <c r="DG65" s="41">
        <f t="shared" si="6"/>
        <v>32</v>
      </c>
      <c r="DH65" s="41">
        <f t="shared" si="6"/>
        <v>15</v>
      </c>
      <c r="DI65" s="41">
        <f t="shared" si="6"/>
        <v>2</v>
      </c>
      <c r="DJ65" s="41">
        <f t="shared" si="6"/>
        <v>41</v>
      </c>
      <c r="DK65" s="150">
        <f t="shared" si="6"/>
        <v>2</v>
      </c>
      <c r="DL65" s="41">
        <f t="shared" si="6"/>
        <v>46</v>
      </c>
      <c r="DM65" s="41">
        <f t="shared" si="6"/>
        <v>5</v>
      </c>
      <c r="DN65" s="41">
        <f t="shared" si="6"/>
        <v>0</v>
      </c>
      <c r="DO65" s="41">
        <f t="shared" si="6"/>
        <v>0</v>
      </c>
      <c r="DP65" s="41">
        <f t="shared" si="6"/>
        <v>1764</v>
      </c>
      <c r="DQ65" s="41">
        <f t="shared" si="6"/>
        <v>131623</v>
      </c>
      <c r="DR65" s="41">
        <f t="shared" si="6"/>
        <v>438714</v>
      </c>
      <c r="DS65" s="41">
        <f t="shared" si="6"/>
        <v>145807</v>
      </c>
      <c r="DT65" s="41">
        <f t="shared" si="6"/>
        <v>266235</v>
      </c>
      <c r="DU65" s="41">
        <f t="shared" si="6"/>
        <v>3139663</v>
      </c>
      <c r="DV65" s="41">
        <f t="shared" si="6"/>
        <v>2193495</v>
      </c>
      <c r="DW65" s="41">
        <f t="shared" si="6"/>
        <v>1438694</v>
      </c>
      <c r="DX65" s="41">
        <f t="shared" si="6"/>
        <v>4635581</v>
      </c>
      <c r="DY65" s="41">
        <f t="shared" si="6"/>
        <v>18377530</v>
      </c>
      <c r="DZ65" s="41">
        <f t="shared" si="6"/>
        <v>2868431</v>
      </c>
      <c r="EA65" s="41">
        <f t="shared" si="6"/>
        <v>3130629</v>
      </c>
      <c r="EB65" s="41">
        <f t="shared" si="6"/>
        <v>36634779</v>
      </c>
      <c r="EC65" s="110">
        <f t="shared" si="6"/>
        <v>2017563</v>
      </c>
      <c r="ED65" s="149">
        <f t="shared" si="6"/>
        <v>888250</v>
      </c>
      <c r="EE65" s="41">
        <f t="shared" si="6"/>
        <v>287316094</v>
      </c>
      <c r="EF65" s="41">
        <f t="shared" si="6"/>
        <v>16917559</v>
      </c>
      <c r="EG65" s="41">
        <f t="shared" si="6"/>
        <v>307139466</v>
      </c>
      <c r="EH65" s="163">
        <f aca="true" t="shared" si="7" ref="EH65:EQ65">SUM(EH19:EH64)</f>
        <v>88880</v>
      </c>
      <c r="EI65" s="149">
        <f t="shared" si="7"/>
        <v>111084</v>
      </c>
      <c r="EJ65" s="41">
        <f t="shared" si="7"/>
        <v>950850</v>
      </c>
      <c r="EK65" s="41">
        <f t="shared" si="7"/>
        <v>582202</v>
      </c>
      <c r="EL65" s="41">
        <f t="shared" si="7"/>
        <v>1733016</v>
      </c>
      <c r="EM65" s="110">
        <f t="shared" si="7"/>
        <v>3374</v>
      </c>
      <c r="EN65" s="149">
        <f t="shared" si="7"/>
        <v>0</v>
      </c>
      <c r="EO65" s="41">
        <f t="shared" si="7"/>
        <v>590243</v>
      </c>
      <c r="EP65" s="41">
        <f t="shared" si="7"/>
        <v>16015</v>
      </c>
      <c r="EQ65" s="41">
        <f t="shared" si="7"/>
        <v>609632</v>
      </c>
      <c r="ER65" s="41">
        <f aca="true" t="shared" si="8" ref="ER65:FC65">SUM(ER19:ER64)</f>
        <v>119429</v>
      </c>
      <c r="ES65" s="41">
        <f t="shared" si="8"/>
        <v>4</v>
      </c>
      <c r="ET65" s="41">
        <f t="shared" si="8"/>
        <v>9317</v>
      </c>
      <c r="EU65" s="250">
        <f t="shared" si="8"/>
        <v>0.30000000000000004</v>
      </c>
      <c r="EV65" s="250">
        <f t="shared" si="8"/>
        <v>675.3</v>
      </c>
      <c r="EW65" s="41">
        <f t="shared" si="8"/>
        <v>0</v>
      </c>
      <c r="EX65" s="41">
        <f t="shared" si="8"/>
        <v>0</v>
      </c>
      <c r="EY65" s="41">
        <f t="shared" si="8"/>
        <v>0</v>
      </c>
      <c r="EZ65" s="41">
        <f t="shared" si="8"/>
        <v>0</v>
      </c>
      <c r="FA65" s="41">
        <f t="shared" si="8"/>
        <v>0</v>
      </c>
      <c r="FB65" s="41">
        <f t="shared" si="8"/>
        <v>0</v>
      </c>
      <c r="FC65" s="41">
        <f t="shared" si="8"/>
        <v>0</v>
      </c>
      <c r="FD65" s="41">
        <f>SUM(FD19:FD64)</f>
        <v>0</v>
      </c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</row>
    <row r="66" spans="1:191" ht="27" customHeight="1" thickTop="1">
      <c r="A66" s="176" t="s">
        <v>80</v>
      </c>
      <c r="B66" s="177">
        <f aca="true" t="shared" si="9" ref="B66:AG66">SUM(B65,B18)</f>
        <v>32575420</v>
      </c>
      <c r="C66" s="177">
        <f t="shared" si="9"/>
        <v>253932254</v>
      </c>
      <c r="D66" s="177">
        <f t="shared" si="9"/>
        <v>1381</v>
      </c>
      <c r="E66" s="177">
        <f t="shared" si="9"/>
        <v>22458501</v>
      </c>
      <c r="F66" s="153">
        <f t="shared" si="9"/>
        <v>1118</v>
      </c>
      <c r="G66" s="153">
        <f t="shared" si="9"/>
        <v>18699013</v>
      </c>
      <c r="H66" s="153">
        <f t="shared" si="9"/>
        <v>263</v>
      </c>
      <c r="I66" s="153">
        <f t="shared" si="9"/>
        <v>3759488</v>
      </c>
      <c r="J66" s="181">
        <f t="shared" si="9"/>
        <v>12</v>
      </c>
      <c r="K66" s="181">
        <f t="shared" si="9"/>
        <v>2813282</v>
      </c>
      <c r="L66" s="177">
        <f t="shared" si="9"/>
        <v>127</v>
      </c>
      <c r="M66" s="180">
        <f t="shared" si="9"/>
        <v>3801971</v>
      </c>
      <c r="N66" s="177">
        <f t="shared" si="9"/>
        <v>2</v>
      </c>
      <c r="O66" s="177">
        <f t="shared" si="9"/>
        <v>159130</v>
      </c>
      <c r="P66" s="153">
        <f t="shared" si="9"/>
        <v>125</v>
      </c>
      <c r="Q66" s="153">
        <f t="shared" si="9"/>
        <v>3642841</v>
      </c>
      <c r="R66" s="153">
        <f t="shared" si="9"/>
        <v>2</v>
      </c>
      <c r="S66" s="153">
        <f t="shared" si="9"/>
        <v>418700</v>
      </c>
      <c r="T66" s="177">
        <f t="shared" si="9"/>
        <v>33385</v>
      </c>
      <c r="U66" s="180">
        <f t="shared" si="9"/>
        <v>30586</v>
      </c>
      <c r="V66" s="177">
        <f t="shared" si="9"/>
        <v>1568</v>
      </c>
      <c r="W66" s="177">
        <f t="shared" si="9"/>
        <v>1231</v>
      </c>
      <c r="X66" s="43">
        <f t="shared" si="9"/>
        <v>5267034</v>
      </c>
      <c r="Y66" s="43">
        <f t="shared" si="9"/>
        <v>4106075</v>
      </c>
      <c r="Z66" s="43">
        <f t="shared" si="9"/>
        <v>238797</v>
      </c>
      <c r="AA66" s="43">
        <f t="shared" si="9"/>
        <v>229600</v>
      </c>
      <c r="AB66" s="43">
        <f t="shared" si="9"/>
        <v>2047414</v>
      </c>
      <c r="AC66" s="43">
        <f t="shared" si="9"/>
        <v>685903</v>
      </c>
      <c r="AD66" s="177">
        <f t="shared" si="9"/>
        <v>127697</v>
      </c>
      <c r="AE66" s="153">
        <f t="shared" si="9"/>
        <v>1663</v>
      </c>
      <c r="AF66" s="153">
        <f t="shared" si="9"/>
        <v>962935</v>
      </c>
      <c r="AG66" s="153">
        <f t="shared" si="9"/>
        <v>354032000</v>
      </c>
      <c r="AH66" s="153">
        <f aca="true" t="shared" si="10" ref="AH66:BM66">SUM(AH65,AH18)</f>
        <v>258311600</v>
      </c>
      <c r="AI66" s="177">
        <f t="shared" si="10"/>
        <v>58</v>
      </c>
      <c r="AJ66" s="180">
        <f t="shared" si="10"/>
        <v>56</v>
      </c>
      <c r="AK66" s="183">
        <f t="shared" si="10"/>
        <v>348892000</v>
      </c>
      <c r="AL66" s="177">
        <f t="shared" si="10"/>
        <v>254973600</v>
      </c>
      <c r="AM66" s="180">
        <f t="shared" si="10"/>
        <v>933129</v>
      </c>
      <c r="AN66" s="177">
        <f t="shared" si="10"/>
        <v>796074</v>
      </c>
      <c r="AO66" s="153">
        <f t="shared" si="10"/>
        <v>60787200</v>
      </c>
      <c r="AP66" s="153">
        <f t="shared" si="10"/>
        <v>41727100</v>
      </c>
      <c r="AQ66" s="153">
        <f t="shared" si="10"/>
        <v>128866</v>
      </c>
      <c r="AR66" s="153">
        <f t="shared" si="10"/>
        <v>128575</v>
      </c>
      <c r="AS66" s="154">
        <f t="shared" si="10"/>
        <v>128449</v>
      </c>
      <c r="AT66" s="153">
        <f t="shared" si="10"/>
        <v>155939970</v>
      </c>
      <c r="AU66" s="153">
        <f t="shared" si="10"/>
        <v>153711370</v>
      </c>
      <c r="AV66" s="153">
        <f t="shared" si="10"/>
        <v>153711370</v>
      </c>
      <c r="AW66" s="153">
        <f t="shared" si="10"/>
        <v>101437</v>
      </c>
      <c r="AX66" s="153">
        <f t="shared" si="10"/>
        <v>1273</v>
      </c>
      <c r="AY66" s="153">
        <f t="shared" si="10"/>
        <v>1243</v>
      </c>
      <c r="AZ66" s="153">
        <f t="shared" si="10"/>
        <v>1243</v>
      </c>
      <c r="BA66" s="153">
        <f t="shared" si="10"/>
        <v>556000</v>
      </c>
      <c r="BB66" s="153">
        <f t="shared" si="10"/>
        <v>530000</v>
      </c>
      <c r="BC66" s="153">
        <f t="shared" si="10"/>
        <v>530000</v>
      </c>
      <c r="BD66" s="154">
        <f t="shared" si="10"/>
        <v>1040</v>
      </c>
      <c r="BE66" s="43">
        <f t="shared" si="10"/>
        <v>171</v>
      </c>
      <c r="BF66" s="43">
        <f t="shared" si="10"/>
        <v>171</v>
      </c>
      <c r="BG66" s="43">
        <f t="shared" si="10"/>
        <v>171</v>
      </c>
      <c r="BH66" s="43">
        <f t="shared" si="10"/>
        <v>205000</v>
      </c>
      <c r="BI66" s="43">
        <f t="shared" si="10"/>
        <v>205000</v>
      </c>
      <c r="BJ66" s="43">
        <f t="shared" si="10"/>
        <v>205000</v>
      </c>
      <c r="BK66" s="43">
        <f t="shared" si="10"/>
        <v>167</v>
      </c>
      <c r="BL66" s="43">
        <f t="shared" si="10"/>
        <v>32</v>
      </c>
      <c r="BM66" s="43">
        <f t="shared" si="10"/>
        <v>32</v>
      </c>
      <c r="BN66" s="43">
        <f aca="true" t="shared" si="11" ref="BN66:CS66">SUM(BN65,BN18)</f>
        <v>32</v>
      </c>
      <c r="BO66" s="43">
        <f t="shared" si="11"/>
        <v>10000</v>
      </c>
      <c r="BP66" s="43">
        <f t="shared" si="11"/>
        <v>10000</v>
      </c>
      <c r="BQ66" s="43">
        <f t="shared" si="11"/>
        <v>10000</v>
      </c>
      <c r="BR66" s="43">
        <f t="shared" si="11"/>
        <v>32</v>
      </c>
      <c r="BS66" s="43">
        <f t="shared" si="11"/>
        <v>159</v>
      </c>
      <c r="BT66" s="43">
        <f t="shared" si="11"/>
        <v>375265</v>
      </c>
      <c r="BU66" s="43">
        <f t="shared" si="11"/>
        <v>6812</v>
      </c>
      <c r="BV66" s="43">
        <f t="shared" si="11"/>
        <v>583</v>
      </c>
      <c r="BW66" s="43">
        <f t="shared" si="11"/>
        <v>214</v>
      </c>
      <c r="BX66" s="43">
        <f t="shared" si="11"/>
        <v>136921</v>
      </c>
      <c r="BY66" s="43">
        <f t="shared" si="11"/>
        <v>4</v>
      </c>
      <c r="BZ66" s="43">
        <f t="shared" si="11"/>
        <v>3686</v>
      </c>
      <c r="CA66" s="43">
        <f t="shared" si="11"/>
        <v>2</v>
      </c>
      <c r="CB66" s="43">
        <f t="shared" si="11"/>
        <v>934</v>
      </c>
      <c r="CC66" s="43">
        <f t="shared" si="11"/>
        <v>0</v>
      </c>
      <c r="CD66" s="43">
        <f t="shared" si="11"/>
        <v>0</v>
      </c>
      <c r="CE66" s="43">
        <f t="shared" si="11"/>
        <v>275988</v>
      </c>
      <c r="CF66" s="43">
        <f t="shared" si="11"/>
        <v>122</v>
      </c>
      <c r="CG66" s="43">
        <f t="shared" si="11"/>
        <v>107036</v>
      </c>
      <c r="CH66" s="43">
        <f t="shared" si="11"/>
        <v>616</v>
      </c>
      <c r="CI66" s="43">
        <f t="shared" si="11"/>
        <v>35280</v>
      </c>
      <c r="CJ66" s="43">
        <f t="shared" si="11"/>
        <v>63</v>
      </c>
      <c r="CK66" s="43">
        <f t="shared" si="11"/>
        <v>21440</v>
      </c>
      <c r="CL66" s="43">
        <f t="shared" si="11"/>
        <v>113</v>
      </c>
      <c r="CM66" s="43">
        <f t="shared" si="11"/>
        <v>0</v>
      </c>
      <c r="CN66" s="43">
        <f t="shared" si="11"/>
        <v>0</v>
      </c>
      <c r="CO66" s="43">
        <f t="shared" si="11"/>
        <v>51</v>
      </c>
      <c r="CP66" s="43">
        <f t="shared" si="11"/>
        <v>187692</v>
      </c>
      <c r="CQ66" s="43">
        <f t="shared" si="11"/>
        <v>168</v>
      </c>
      <c r="CR66" s="43">
        <f t="shared" si="11"/>
        <v>408</v>
      </c>
      <c r="CS66" s="43">
        <f t="shared" si="11"/>
        <v>460</v>
      </c>
      <c r="CT66" s="43">
        <f aca="true" t="shared" si="12" ref="CT66:DY66">SUM(CT65,CT18)</f>
        <v>61</v>
      </c>
      <c r="CU66" s="43">
        <f t="shared" si="12"/>
        <v>183</v>
      </c>
      <c r="CV66" s="43">
        <f t="shared" si="12"/>
        <v>0</v>
      </c>
      <c r="CW66" s="43">
        <f t="shared" si="12"/>
        <v>0</v>
      </c>
      <c r="CX66" s="43">
        <f t="shared" si="12"/>
        <v>0</v>
      </c>
      <c r="CY66" s="43">
        <f t="shared" si="12"/>
        <v>0</v>
      </c>
      <c r="CZ66" s="43">
        <f t="shared" si="12"/>
        <v>3</v>
      </c>
      <c r="DA66" s="43">
        <f t="shared" si="12"/>
        <v>9</v>
      </c>
      <c r="DB66" s="43">
        <f t="shared" si="12"/>
        <v>2</v>
      </c>
      <c r="DC66" s="43">
        <f t="shared" si="12"/>
        <v>23</v>
      </c>
      <c r="DD66" s="43">
        <f t="shared" si="12"/>
        <v>0</v>
      </c>
      <c r="DE66" s="43">
        <f t="shared" si="12"/>
        <v>0</v>
      </c>
      <c r="DF66" s="43">
        <f t="shared" si="12"/>
        <v>223</v>
      </c>
      <c r="DG66" s="43">
        <f t="shared" si="12"/>
        <v>134</v>
      </c>
      <c r="DH66" s="43">
        <f t="shared" si="12"/>
        <v>27</v>
      </c>
      <c r="DI66" s="43">
        <f t="shared" si="12"/>
        <v>10</v>
      </c>
      <c r="DJ66" s="43">
        <f t="shared" si="12"/>
        <v>91</v>
      </c>
      <c r="DK66" s="196">
        <f t="shared" si="12"/>
        <v>12</v>
      </c>
      <c r="DL66" s="43">
        <f t="shared" si="12"/>
        <v>118</v>
      </c>
      <c r="DM66" s="43">
        <f t="shared" si="12"/>
        <v>17</v>
      </c>
      <c r="DN66" s="43">
        <f t="shared" si="12"/>
        <v>6</v>
      </c>
      <c r="DO66" s="43">
        <f t="shared" si="12"/>
        <v>9</v>
      </c>
      <c r="DP66" s="43">
        <f t="shared" si="12"/>
        <v>4097</v>
      </c>
      <c r="DQ66" s="43">
        <f t="shared" si="12"/>
        <v>350794</v>
      </c>
      <c r="DR66" s="43">
        <f t="shared" si="12"/>
        <v>832378</v>
      </c>
      <c r="DS66" s="43">
        <f t="shared" si="12"/>
        <v>396375</v>
      </c>
      <c r="DT66" s="43">
        <f t="shared" si="12"/>
        <v>4433814</v>
      </c>
      <c r="DU66" s="43">
        <f t="shared" si="12"/>
        <v>9831045</v>
      </c>
      <c r="DV66" s="43">
        <f t="shared" si="12"/>
        <v>6667130</v>
      </c>
      <c r="DW66" s="43">
        <f t="shared" si="12"/>
        <v>4556485</v>
      </c>
      <c r="DX66" s="43">
        <f t="shared" si="12"/>
        <v>17667187</v>
      </c>
      <c r="DY66" s="43">
        <f t="shared" si="12"/>
        <v>51306480</v>
      </c>
      <c r="DZ66" s="43">
        <f aca="true" t="shared" si="13" ref="DZ66:FD66">SUM(DZ65,DZ18)</f>
        <v>6161790</v>
      </c>
      <c r="EA66" s="43">
        <f t="shared" si="13"/>
        <v>4519279</v>
      </c>
      <c r="EB66" s="43">
        <f t="shared" si="13"/>
        <v>106371963</v>
      </c>
      <c r="EC66" s="112">
        <f t="shared" si="13"/>
        <v>6995110</v>
      </c>
      <c r="ED66" s="169">
        <f t="shared" si="13"/>
        <v>987237</v>
      </c>
      <c r="EE66" s="43">
        <f t="shared" si="13"/>
        <v>327090288</v>
      </c>
      <c r="EF66" s="43">
        <f t="shared" si="13"/>
        <v>27783841</v>
      </c>
      <c r="EG66" s="43">
        <f t="shared" si="13"/>
        <v>362856476</v>
      </c>
      <c r="EH66" s="165">
        <f t="shared" si="13"/>
        <v>356025</v>
      </c>
      <c r="EI66" s="169">
        <f t="shared" si="13"/>
        <v>307153</v>
      </c>
      <c r="EJ66" s="43">
        <f t="shared" si="13"/>
        <v>2619540</v>
      </c>
      <c r="EK66" s="43">
        <f t="shared" si="13"/>
        <v>2107372</v>
      </c>
      <c r="EL66" s="43">
        <f t="shared" si="13"/>
        <v>5390090</v>
      </c>
      <c r="EM66" s="112">
        <f t="shared" si="13"/>
        <v>3374</v>
      </c>
      <c r="EN66" s="169">
        <f t="shared" si="13"/>
        <v>0</v>
      </c>
      <c r="EO66" s="43">
        <f t="shared" si="13"/>
        <v>6774747</v>
      </c>
      <c r="EP66" s="43">
        <f t="shared" si="13"/>
        <v>16015</v>
      </c>
      <c r="EQ66" s="43">
        <f t="shared" si="13"/>
        <v>6794136</v>
      </c>
      <c r="ER66" s="43">
        <f t="shared" si="13"/>
        <v>498247</v>
      </c>
      <c r="ES66" s="43">
        <f t="shared" si="13"/>
        <v>7</v>
      </c>
      <c r="ET66" s="43">
        <f t="shared" si="13"/>
        <v>19662</v>
      </c>
      <c r="EU66" s="252">
        <f t="shared" si="13"/>
        <v>2</v>
      </c>
      <c r="EV66" s="252">
        <f t="shared" si="13"/>
        <v>4501.900000000001</v>
      </c>
      <c r="EW66" s="43">
        <f t="shared" si="13"/>
        <v>0</v>
      </c>
      <c r="EX66" s="43">
        <f t="shared" si="13"/>
        <v>0</v>
      </c>
      <c r="EY66" s="43">
        <f t="shared" si="13"/>
        <v>0</v>
      </c>
      <c r="EZ66" s="43">
        <f t="shared" si="13"/>
        <v>0</v>
      </c>
      <c r="FA66" s="43">
        <f t="shared" si="13"/>
        <v>0</v>
      </c>
      <c r="FB66" s="43">
        <f t="shared" si="13"/>
        <v>0</v>
      </c>
      <c r="FC66" s="43">
        <f t="shared" si="13"/>
        <v>0</v>
      </c>
      <c r="FD66" s="43">
        <f t="shared" si="13"/>
        <v>0</v>
      </c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</row>
    <row r="67" spans="1:191" ht="27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3"/>
      <c r="L67" s="16"/>
      <c r="M67" s="16"/>
      <c r="N67" s="16"/>
      <c r="O67" s="16"/>
      <c r="P67" s="16"/>
      <c r="Q67" s="16"/>
      <c r="R67" s="16"/>
      <c r="S67" s="16"/>
      <c r="T67" s="59"/>
      <c r="U67" s="59"/>
      <c r="V67" s="59"/>
      <c r="W67" s="59"/>
      <c r="X67" s="59"/>
      <c r="Y67" s="59"/>
      <c r="Z67" s="59"/>
      <c r="AA67" s="59"/>
      <c r="AB67" s="126"/>
      <c r="AC67" s="126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3"/>
      <c r="AV67" s="59"/>
      <c r="AW67" s="3"/>
      <c r="AX67" s="59"/>
      <c r="AY67" s="59"/>
      <c r="AZ67" s="59"/>
      <c r="BA67" s="59"/>
      <c r="BB67" s="3"/>
      <c r="BC67" s="59"/>
      <c r="BD67" s="3"/>
      <c r="BE67" s="59"/>
      <c r="BF67" s="59"/>
      <c r="BG67" s="59"/>
      <c r="BH67" s="59"/>
      <c r="BI67" s="3"/>
      <c r="BJ67" s="59"/>
      <c r="BK67" s="3"/>
      <c r="BL67" s="59"/>
      <c r="BM67" s="59"/>
      <c r="BN67" s="59"/>
      <c r="BO67" s="59"/>
      <c r="BP67" s="3"/>
      <c r="BQ67" s="59"/>
      <c r="BR67" s="3"/>
      <c r="BS67" s="59"/>
      <c r="BT67" s="3"/>
      <c r="BU67" s="59"/>
      <c r="BV67" s="3"/>
      <c r="BW67" s="3"/>
      <c r="BX67" s="126"/>
      <c r="BY67" s="126"/>
      <c r="BZ67" s="126"/>
      <c r="CA67" s="126"/>
      <c r="CB67" s="3"/>
      <c r="CC67" s="126"/>
      <c r="CD67" s="3"/>
      <c r="CE67" s="3"/>
      <c r="CF67" s="126"/>
      <c r="CG67" s="126"/>
      <c r="CH67" s="126"/>
      <c r="CI67" s="126"/>
      <c r="CJ67" s="3"/>
      <c r="CK67" s="126"/>
      <c r="CL67" s="126"/>
      <c r="CM67" s="126"/>
      <c r="CN67" s="3"/>
      <c r="CO67" s="3"/>
      <c r="CP67" s="126"/>
      <c r="CQ67" s="126"/>
      <c r="CR67" s="126"/>
      <c r="CS67" s="3"/>
      <c r="CT67" s="3"/>
      <c r="CU67" s="3"/>
      <c r="CV67" s="3"/>
      <c r="CW67" s="3"/>
      <c r="CX67" s="3"/>
      <c r="CY67" s="126"/>
      <c r="CZ67" s="3"/>
      <c r="DA67" s="3"/>
      <c r="DB67" s="3"/>
      <c r="DC67" s="126"/>
      <c r="DD67" s="3"/>
      <c r="DE67" s="126"/>
      <c r="DF67" s="126"/>
      <c r="DG67" s="3"/>
      <c r="DH67" s="3"/>
      <c r="DI67" s="3"/>
      <c r="DJ67" s="126"/>
      <c r="DK67" s="3"/>
      <c r="DL67" s="3"/>
      <c r="DM67" s="126"/>
      <c r="DN67" s="3"/>
      <c r="DO67" s="126"/>
      <c r="DP67" s="3"/>
      <c r="DQ67" s="126"/>
      <c r="DR67" s="3"/>
      <c r="DS67" s="126"/>
      <c r="DT67" s="126"/>
      <c r="DU67" s="126"/>
      <c r="DV67" s="126"/>
      <c r="DW67" s="126"/>
      <c r="DX67" s="3"/>
      <c r="DY67" s="126"/>
      <c r="DZ67" s="3"/>
      <c r="EA67" s="126"/>
      <c r="EB67" s="3"/>
      <c r="EC67" s="3"/>
      <c r="ED67" s="3"/>
      <c r="EE67" s="126"/>
      <c r="EF67" s="3"/>
      <c r="EG67" s="126"/>
      <c r="EH67" s="3"/>
      <c r="EI67" s="3"/>
      <c r="EJ67" s="126"/>
      <c r="EK67" s="3"/>
      <c r="EL67" s="126"/>
      <c r="EM67" s="3"/>
      <c r="EN67" s="3"/>
      <c r="EO67" s="126"/>
      <c r="EP67" s="3"/>
      <c r="EQ67" s="126"/>
      <c r="ER67" s="126"/>
      <c r="ES67" s="3"/>
      <c r="ET67" s="126"/>
      <c r="EU67" s="126"/>
      <c r="EV67" s="126"/>
      <c r="EW67" s="126"/>
      <c r="EX67" s="3"/>
      <c r="EY67" s="3"/>
      <c r="EZ67" s="126"/>
      <c r="FA67" s="126"/>
      <c r="FB67" s="126"/>
      <c r="FC67" s="126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</row>
    <row r="68" spans="1:159" s="244" customFormat="1" ht="40.5" customHeight="1">
      <c r="A68" s="242"/>
      <c r="B68" s="243"/>
      <c r="C68" s="243"/>
      <c r="D68" s="242"/>
      <c r="E68" s="242"/>
      <c r="F68" s="242"/>
      <c r="G68" s="242"/>
      <c r="H68" s="242"/>
      <c r="I68" s="242"/>
      <c r="J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V68" s="242"/>
      <c r="AX68" s="242"/>
      <c r="AY68" s="242"/>
      <c r="AZ68" s="242"/>
      <c r="BA68" s="242"/>
      <c r="BC68" s="242"/>
      <c r="BE68" s="242"/>
      <c r="BF68" s="242"/>
      <c r="BG68" s="245"/>
      <c r="BH68" s="242"/>
      <c r="BJ68" s="242"/>
      <c r="BL68" s="242"/>
      <c r="BM68" s="242"/>
      <c r="BN68" s="242"/>
      <c r="BO68" s="242"/>
      <c r="BQ68" s="242"/>
      <c r="BS68" s="242"/>
      <c r="BU68" s="242"/>
      <c r="BX68" s="242"/>
      <c r="BY68" s="242"/>
      <c r="BZ68" s="242"/>
      <c r="CA68" s="242"/>
      <c r="CC68" s="242"/>
      <c r="CF68" s="242"/>
      <c r="CG68" s="242"/>
      <c r="CH68" s="242"/>
      <c r="CI68" s="242"/>
      <c r="CK68" s="242"/>
      <c r="CL68" s="242"/>
      <c r="CM68" s="242"/>
      <c r="CP68" s="242"/>
      <c r="CQ68" s="242"/>
      <c r="CR68" s="242"/>
      <c r="CY68" s="242"/>
      <c r="DC68" s="242"/>
      <c r="DE68" s="242"/>
      <c r="DF68" s="242"/>
      <c r="DJ68" s="242"/>
      <c r="DM68" s="242"/>
      <c r="DO68" s="242"/>
      <c r="DQ68" s="242"/>
      <c r="DS68" s="242"/>
      <c r="DT68" s="242"/>
      <c r="DU68" s="242"/>
      <c r="DV68" s="242"/>
      <c r="DW68" s="242"/>
      <c r="DY68" s="242"/>
      <c r="EA68" s="242"/>
      <c r="EE68" s="242"/>
      <c r="EG68" s="242"/>
      <c r="EJ68" s="242"/>
      <c r="EL68" s="242"/>
      <c r="EO68" s="242"/>
      <c r="EQ68" s="242"/>
      <c r="ER68" s="242"/>
      <c r="ET68" s="242"/>
      <c r="EU68" s="242"/>
      <c r="EV68" s="242"/>
      <c r="EW68" s="242"/>
      <c r="EZ68" s="242"/>
      <c r="FA68" s="242"/>
      <c r="FB68" s="242"/>
      <c r="FC68" s="242"/>
    </row>
    <row r="69" spans="1:162" s="233" customFormat="1" ht="25.5" customHeight="1">
      <c r="A69" s="232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  <c r="CH69" s="234"/>
      <c r="CI69" s="234"/>
      <c r="CJ69" s="234"/>
      <c r="CK69" s="234"/>
      <c r="CL69" s="234"/>
      <c r="CM69" s="234"/>
      <c r="CN69" s="234"/>
      <c r="CO69" s="234"/>
      <c r="CP69" s="234"/>
      <c r="CQ69" s="234"/>
      <c r="CR69" s="234"/>
      <c r="CS69" s="234"/>
      <c r="CT69" s="234"/>
      <c r="CU69" s="234"/>
      <c r="CV69" s="234"/>
      <c r="CW69" s="234"/>
      <c r="CX69" s="234"/>
      <c r="CY69" s="234"/>
      <c r="CZ69" s="234"/>
      <c r="DA69" s="234"/>
      <c r="DB69" s="234"/>
      <c r="DC69" s="234"/>
      <c r="DD69" s="234"/>
      <c r="DE69" s="234"/>
      <c r="DF69" s="234"/>
      <c r="DG69" s="234"/>
      <c r="DH69" s="234"/>
      <c r="DI69" s="234"/>
      <c r="DJ69" s="234"/>
      <c r="DK69" s="234"/>
      <c r="DL69" s="234"/>
      <c r="DM69" s="234"/>
      <c r="DN69" s="234"/>
      <c r="DO69" s="234"/>
      <c r="DP69" s="234"/>
      <c r="DQ69" s="234"/>
      <c r="DR69" s="234"/>
      <c r="DS69" s="234"/>
      <c r="DT69" s="234"/>
      <c r="DU69" s="234"/>
      <c r="DV69" s="234"/>
      <c r="DW69" s="234"/>
      <c r="DX69" s="234"/>
      <c r="DY69" s="234"/>
      <c r="DZ69" s="234"/>
      <c r="EA69" s="234"/>
      <c r="EB69" s="234"/>
      <c r="EC69" s="234"/>
      <c r="ED69" s="234"/>
      <c r="EE69" s="234"/>
      <c r="EF69" s="234"/>
      <c r="EG69" s="234"/>
      <c r="EH69" s="234"/>
      <c r="EI69" s="234"/>
      <c r="EJ69" s="234"/>
      <c r="EK69" s="234"/>
      <c r="EL69" s="234"/>
      <c r="EM69" s="234"/>
      <c r="EN69" s="234"/>
      <c r="EO69" s="234"/>
      <c r="EP69" s="234"/>
      <c r="EQ69" s="234"/>
      <c r="ER69" s="234"/>
      <c r="ES69" s="234"/>
      <c r="ET69" s="234"/>
      <c r="EU69" s="234"/>
      <c r="EV69" s="234"/>
      <c r="EW69" s="234"/>
      <c r="EX69" s="234"/>
      <c r="EY69" s="234"/>
      <c r="EZ69" s="234"/>
      <c r="FA69" s="234"/>
      <c r="FB69" s="234"/>
      <c r="FC69" s="234"/>
      <c r="FD69" s="234"/>
      <c r="FF69" s="253"/>
    </row>
    <row r="70" spans="1:159" s="241" customFormat="1" ht="30" customHeight="1">
      <c r="A70" s="239"/>
      <c r="B70" s="240"/>
      <c r="C70" s="240"/>
      <c r="D70" s="240"/>
      <c r="E70" s="240"/>
      <c r="F70" s="240"/>
      <c r="G70" s="240"/>
      <c r="H70" s="240"/>
      <c r="I70" s="240"/>
      <c r="J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  <c r="BX70" s="240"/>
      <c r="BY70" s="240"/>
      <c r="BZ70" s="240"/>
      <c r="CA70" s="240"/>
      <c r="CC70" s="240"/>
      <c r="CF70" s="240"/>
      <c r="CG70" s="240"/>
      <c r="CH70" s="240"/>
      <c r="CI70" s="240"/>
      <c r="CK70" s="240"/>
      <c r="CL70" s="240"/>
      <c r="CM70" s="240"/>
      <c r="CP70" s="240"/>
      <c r="CQ70" s="240"/>
      <c r="CR70" s="240"/>
      <c r="CY70" s="240"/>
      <c r="DC70" s="240"/>
      <c r="DE70" s="240"/>
      <c r="DF70" s="240"/>
      <c r="DJ70" s="240"/>
      <c r="DM70" s="240"/>
      <c r="DO70" s="240"/>
      <c r="DQ70" s="240"/>
      <c r="DS70" s="240"/>
      <c r="DT70" s="240"/>
      <c r="DU70" s="240"/>
      <c r="DV70" s="240"/>
      <c r="DW70" s="240"/>
      <c r="DY70" s="240"/>
      <c r="EA70" s="240"/>
      <c r="EE70" s="240"/>
      <c r="EG70" s="240"/>
      <c r="EJ70" s="240"/>
      <c r="EL70" s="240"/>
      <c r="EO70" s="240"/>
      <c r="EQ70" s="240"/>
      <c r="ER70" s="240"/>
      <c r="ET70" s="240"/>
      <c r="EU70" s="240"/>
      <c r="EV70" s="240"/>
      <c r="EW70" s="240"/>
      <c r="EZ70" s="240"/>
      <c r="FA70" s="240"/>
      <c r="FB70" s="240"/>
      <c r="FC70" s="240"/>
    </row>
    <row r="71" spans="1:159" s="241" customFormat="1" ht="30" customHeight="1">
      <c r="A71" s="239"/>
      <c r="B71" s="240"/>
      <c r="C71" s="240"/>
      <c r="D71" s="240"/>
      <c r="E71" s="240"/>
      <c r="F71" s="240"/>
      <c r="G71" s="240"/>
      <c r="H71" s="240"/>
      <c r="I71" s="240"/>
      <c r="J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X71" s="240"/>
      <c r="BY71" s="240"/>
      <c r="BZ71" s="240"/>
      <c r="CA71" s="240"/>
      <c r="CC71" s="240"/>
      <c r="CF71" s="240"/>
      <c r="CG71" s="240"/>
      <c r="CH71" s="240"/>
      <c r="CI71" s="240"/>
      <c r="CK71" s="240"/>
      <c r="CL71" s="240"/>
      <c r="CM71" s="240"/>
      <c r="CP71" s="240"/>
      <c r="CQ71" s="240"/>
      <c r="CR71" s="240"/>
      <c r="CY71" s="240"/>
      <c r="DC71" s="240"/>
      <c r="DE71" s="240"/>
      <c r="DF71" s="240"/>
      <c r="DJ71" s="240"/>
      <c r="DM71" s="240"/>
      <c r="DO71" s="240"/>
      <c r="DQ71" s="240"/>
      <c r="DS71" s="240"/>
      <c r="DT71" s="240"/>
      <c r="DU71" s="240"/>
      <c r="DV71" s="240"/>
      <c r="DW71" s="240"/>
      <c r="DY71" s="240"/>
      <c r="EA71" s="240"/>
      <c r="EE71" s="240"/>
      <c r="EG71" s="240"/>
      <c r="EJ71" s="240"/>
      <c r="EL71" s="240"/>
      <c r="EO71" s="240"/>
      <c r="EQ71" s="240"/>
      <c r="ER71" s="240"/>
      <c r="ET71" s="240"/>
      <c r="EU71" s="240"/>
      <c r="EV71" s="240"/>
      <c r="EW71" s="240"/>
      <c r="EZ71" s="240"/>
      <c r="FA71" s="240"/>
      <c r="FB71" s="240"/>
      <c r="FC71" s="240"/>
    </row>
    <row r="72" spans="1:159" s="241" customFormat="1" ht="30" customHeight="1">
      <c r="A72" s="239"/>
      <c r="B72" s="240"/>
      <c r="C72" s="240"/>
      <c r="D72" s="240"/>
      <c r="E72" s="240"/>
      <c r="F72" s="240"/>
      <c r="G72" s="240"/>
      <c r="H72" s="240"/>
      <c r="I72" s="240"/>
      <c r="J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X72" s="240"/>
      <c r="BY72" s="240"/>
      <c r="BZ72" s="240"/>
      <c r="CA72" s="240"/>
      <c r="CC72" s="240"/>
      <c r="CF72" s="240"/>
      <c r="CG72" s="240"/>
      <c r="CH72" s="240"/>
      <c r="CI72" s="240"/>
      <c r="CK72" s="240"/>
      <c r="CL72" s="240"/>
      <c r="CM72" s="240"/>
      <c r="CP72" s="240"/>
      <c r="CQ72" s="240"/>
      <c r="CR72" s="240"/>
      <c r="CY72" s="240"/>
      <c r="DC72" s="240"/>
      <c r="DE72" s="240"/>
      <c r="DF72" s="240"/>
      <c r="DJ72" s="240"/>
      <c r="DM72" s="240"/>
      <c r="DO72" s="240"/>
      <c r="DQ72" s="240"/>
      <c r="DS72" s="240"/>
      <c r="DT72" s="240"/>
      <c r="DU72" s="240"/>
      <c r="DV72" s="240"/>
      <c r="DW72" s="240"/>
      <c r="DY72" s="240"/>
      <c r="EA72" s="240"/>
      <c r="EE72" s="240"/>
      <c r="EG72" s="240"/>
      <c r="EJ72" s="240"/>
      <c r="EL72" s="240"/>
      <c r="EO72" s="240"/>
      <c r="EQ72" s="240"/>
      <c r="ER72" s="240"/>
      <c r="ET72" s="240"/>
      <c r="EU72" s="240"/>
      <c r="EV72" s="240"/>
      <c r="EW72" s="240"/>
      <c r="EZ72" s="240"/>
      <c r="FA72" s="240"/>
      <c r="FB72" s="240"/>
      <c r="FC72" s="240"/>
    </row>
  </sheetData>
  <sheetProtection/>
  <mergeCells count="106">
    <mergeCell ref="AZ1:BI1"/>
    <mergeCell ref="BJ1:BS1"/>
    <mergeCell ref="EV1:FD1"/>
    <mergeCell ref="CA1:CC1"/>
    <mergeCell ref="BW1:BZ1"/>
    <mergeCell ref="ER1:EU1"/>
    <mergeCell ref="EB1:EG1"/>
    <mergeCell ref="EH1:EK1"/>
    <mergeCell ref="CE1:CM1"/>
    <mergeCell ref="EL1:EQ1"/>
    <mergeCell ref="CN1:CW1"/>
    <mergeCell ref="CX1:DG1"/>
    <mergeCell ref="DR2:EA2"/>
    <mergeCell ref="DR1:EA1"/>
    <mergeCell ref="DN2:DO2"/>
    <mergeCell ref="DH1:DO1"/>
    <mergeCell ref="CR2:CS2"/>
    <mergeCell ref="CT2:CU2"/>
    <mergeCell ref="J2:K2"/>
    <mergeCell ref="R2:S2"/>
    <mergeCell ref="L2:N2"/>
    <mergeCell ref="CF2:CG2"/>
    <mergeCell ref="CH2:CI2"/>
    <mergeCell ref="AF2:AN2"/>
    <mergeCell ref="AP1:AY1"/>
    <mergeCell ref="BT1:BV1"/>
    <mergeCell ref="CJ2:CL2"/>
    <mergeCell ref="DP2:DQ2"/>
    <mergeCell ref="DP1:DQ1"/>
    <mergeCell ref="CJ3:CL3"/>
    <mergeCell ref="BE2:BI2"/>
    <mergeCell ref="BJ2:BK2"/>
    <mergeCell ref="BT2:BV2"/>
    <mergeCell ref="BU3:BU4"/>
    <mergeCell ref="CF3:CG3"/>
    <mergeCell ref="CH3:CI3"/>
    <mergeCell ref="CX3:CY3"/>
    <mergeCell ref="DP3:DQ3"/>
    <mergeCell ref="CO2:CQ2"/>
    <mergeCell ref="CR3:CS3"/>
    <mergeCell ref="CT3:CU3"/>
    <mergeCell ref="CV3:CW3"/>
    <mergeCell ref="DF3:DG3"/>
    <mergeCell ref="DH3:DI3"/>
    <mergeCell ref="DJ3:DK3"/>
    <mergeCell ref="DL2:DM2"/>
    <mergeCell ref="ES2:EU2"/>
    <mergeCell ref="ES3:ET3"/>
    <mergeCell ref="EC2:EG2"/>
    <mergeCell ref="EM2:EQ2"/>
    <mergeCell ref="DS3:DT3"/>
    <mergeCell ref="DU3:DY3"/>
    <mergeCell ref="EH2:EK2"/>
    <mergeCell ref="FC3:FD3"/>
    <mergeCell ref="EY3:EZ3"/>
    <mergeCell ref="EW2:EZ2"/>
    <mergeCell ref="EW3:EX3"/>
    <mergeCell ref="FA3:FB3"/>
    <mergeCell ref="FA2:FD2"/>
    <mergeCell ref="L1:S1"/>
    <mergeCell ref="T1:U1"/>
    <mergeCell ref="V1:W1"/>
    <mergeCell ref="Z1:AA1"/>
    <mergeCell ref="CZ3:DA3"/>
    <mergeCell ref="DB3:DC3"/>
    <mergeCell ref="AX3:AY3"/>
    <mergeCell ref="BA3:BB3"/>
    <mergeCell ref="BL2:BR2"/>
    <mergeCell ref="BE3:BF3"/>
    <mergeCell ref="DD3:DE3"/>
    <mergeCell ref="CO3:CQ3"/>
    <mergeCell ref="DL3:DM3"/>
    <mergeCell ref="DN3:DO3"/>
    <mergeCell ref="DD2:DE2"/>
    <mergeCell ref="DF2:DG2"/>
    <mergeCell ref="DH2:DI2"/>
    <mergeCell ref="DJ2:DK2"/>
    <mergeCell ref="CZ2:DA2"/>
    <mergeCell ref="DB2:DC2"/>
    <mergeCell ref="BH3:BI3"/>
    <mergeCell ref="BL3:BM3"/>
    <mergeCell ref="BO3:BP3"/>
    <mergeCell ref="BW2:BX2"/>
    <mergeCell ref="BW3:BX3"/>
    <mergeCell ref="AZ2:BD2"/>
    <mergeCell ref="BV3:BV4"/>
    <mergeCell ref="P3:Q3"/>
    <mergeCell ref="BY3:BZ3"/>
    <mergeCell ref="CV2:CW2"/>
    <mergeCell ref="CX2:CY2"/>
    <mergeCell ref="B1:C1"/>
    <mergeCell ref="AB1:AC1"/>
    <mergeCell ref="AD1:AE1"/>
    <mergeCell ref="AF1:AO1"/>
    <mergeCell ref="D1:K1"/>
    <mergeCell ref="BY2:BZ2"/>
    <mergeCell ref="AQ3:AR3"/>
    <mergeCell ref="AX2:AY2"/>
    <mergeCell ref="AT3:AU3"/>
    <mergeCell ref="AQ2:AW2"/>
    <mergeCell ref="D2:F2"/>
    <mergeCell ref="CA2:CB2"/>
    <mergeCell ref="CA3:CB3"/>
    <mergeCell ref="F3:G3"/>
    <mergeCell ref="H3:I3"/>
    <mergeCell ref="N3:O3"/>
  </mergeCells>
  <printOptions/>
  <pageMargins left="0.7874015748031497" right="0.4330708661417323" top="0.7874015748031497" bottom="0.3937007874015748" header="0.5905511811023623" footer="0.31496062992125984"/>
  <pageSetup firstPageNumber="296" useFirstPageNumber="1" horizontalDpi="600" verticalDpi="600" orientation="portrait" paperSize="9" scale="40" r:id="rId1"/>
  <headerFooter alignWithMargins="0">
    <oddHeader>&amp;L&amp;24第９表　平成２２年度公共施設状況調査より</oddHeader>
    <oddFooter>&amp;C&amp;26&amp;P</oddFooter>
  </headerFooter>
  <colBreaks count="14" manualBreakCount="14">
    <brk id="11" max="67" man="1"/>
    <brk id="21" max="67" man="1"/>
    <brk id="31" max="67" man="1"/>
    <brk id="41" max="67" man="1"/>
    <brk id="51" max="67" man="1"/>
    <brk id="71" max="67" man="1"/>
    <brk id="81" max="66" man="1"/>
    <brk id="91" max="66" man="1"/>
    <brk id="101" max="66" man="1"/>
    <brk id="111" max="66" man="1"/>
    <brk id="121" max="66" man="1"/>
    <brk id="131" max="66" man="1"/>
    <brk id="141" max="66" man="1"/>
    <brk id="151" max="6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X71"/>
  <sheetViews>
    <sheetView showZeros="0" view="pageBreakPreview" zoomScale="50" zoomScaleNormal="50" zoomScaleSheetLayoutView="50" zoomScalePageLayoutView="0" workbookViewId="0" topLeftCell="A1">
      <pane xSplit="1" ySplit="4" topLeftCell="F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8" width="15.125" style="127" customWidth="1"/>
    <col min="9" max="9" width="15.125" style="1" customWidth="1"/>
    <col min="10" max="10" width="15.125" style="127" customWidth="1"/>
    <col min="11" max="11" width="15.125" style="1" customWidth="1"/>
    <col min="12" max="12" width="15.125" style="127" customWidth="1"/>
    <col min="13" max="13" width="15.125" style="1" customWidth="1"/>
    <col min="14" max="14" width="15.125" style="127" customWidth="1"/>
    <col min="15" max="15" width="15.125" style="1" customWidth="1"/>
    <col min="16" max="16" width="15.125" style="127" customWidth="1"/>
    <col min="17" max="16384" width="9.00390625" style="1" customWidth="1"/>
  </cols>
  <sheetData>
    <row r="1" spans="1:16" ht="36" customHeight="1">
      <c r="A1" s="190" t="s">
        <v>75</v>
      </c>
      <c r="B1" s="367" t="s">
        <v>291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9"/>
    </row>
    <row r="2" spans="1:16" ht="27" customHeight="1">
      <c r="A2" s="191"/>
      <c r="B2" s="271" t="s">
        <v>296</v>
      </c>
      <c r="C2" s="289"/>
      <c r="D2" s="289"/>
      <c r="E2" s="289"/>
      <c r="F2" s="289"/>
      <c r="G2" s="289"/>
      <c r="H2" s="371" t="s">
        <v>295</v>
      </c>
      <c r="I2" s="371"/>
      <c r="J2" s="371"/>
      <c r="K2" s="371"/>
      <c r="L2" s="371"/>
      <c r="M2" s="371" t="s">
        <v>440</v>
      </c>
      <c r="N2" s="371"/>
      <c r="O2" s="371"/>
      <c r="P2" s="372"/>
    </row>
    <row r="3" spans="1:16" ht="27" customHeight="1">
      <c r="A3" s="192"/>
      <c r="B3" s="271" t="s">
        <v>253</v>
      </c>
      <c r="C3" s="289"/>
      <c r="D3" s="289"/>
      <c r="E3" s="289"/>
      <c r="F3" s="289" t="s">
        <v>283</v>
      </c>
      <c r="G3" s="289"/>
      <c r="H3" s="360" t="s">
        <v>420</v>
      </c>
      <c r="I3" s="360"/>
      <c r="J3" s="360"/>
      <c r="K3" s="289" t="s">
        <v>283</v>
      </c>
      <c r="L3" s="289"/>
      <c r="M3" s="289" t="s">
        <v>253</v>
      </c>
      <c r="N3" s="289"/>
      <c r="O3" s="289" t="s">
        <v>283</v>
      </c>
      <c r="P3" s="370"/>
    </row>
    <row r="4" spans="1:16" ht="27" customHeight="1">
      <c r="A4" s="76"/>
      <c r="B4" s="197" t="s">
        <v>251</v>
      </c>
      <c r="C4" s="135" t="s">
        <v>409</v>
      </c>
      <c r="D4" s="135" t="s">
        <v>294</v>
      </c>
      <c r="E4" s="135" t="s">
        <v>293</v>
      </c>
      <c r="F4" s="135" t="s">
        <v>251</v>
      </c>
      <c r="G4" s="135" t="s">
        <v>294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252</v>
      </c>
      <c r="M4" s="135" t="s">
        <v>251</v>
      </c>
      <c r="N4" s="135" t="s">
        <v>409</v>
      </c>
      <c r="O4" s="135" t="s">
        <v>251</v>
      </c>
      <c r="P4" s="135" t="s">
        <v>409</v>
      </c>
    </row>
    <row r="5" spans="1:24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1</v>
      </c>
      <c r="G5" s="39">
        <v>40</v>
      </c>
      <c r="H5" s="39">
        <v>0</v>
      </c>
      <c r="I5" s="39">
        <v>0</v>
      </c>
      <c r="J5" s="39">
        <v>0</v>
      </c>
      <c r="K5" s="39">
        <v>1</v>
      </c>
      <c r="L5" s="39">
        <v>4</v>
      </c>
      <c r="M5" s="39">
        <v>0</v>
      </c>
      <c r="N5" s="39">
        <v>0</v>
      </c>
      <c r="O5" s="39">
        <v>0</v>
      </c>
      <c r="P5" s="39">
        <v>0</v>
      </c>
      <c r="Q5" s="3"/>
      <c r="R5" s="3"/>
      <c r="S5" s="3"/>
      <c r="T5" s="3"/>
      <c r="U5" s="3"/>
      <c r="V5" s="3"/>
      <c r="W5" s="3"/>
      <c r="X5" s="3"/>
    </row>
    <row r="6" spans="1:24" ht="33" customHeight="1">
      <c r="A6" s="6" t="s">
        <v>1</v>
      </c>
      <c r="B6" s="39">
        <v>1</v>
      </c>
      <c r="C6" s="39">
        <v>670</v>
      </c>
      <c r="D6" s="39">
        <v>20</v>
      </c>
      <c r="E6" s="39">
        <v>7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2</v>
      </c>
      <c r="L6" s="39">
        <v>6</v>
      </c>
      <c r="M6" s="39">
        <v>1</v>
      </c>
      <c r="N6" s="39">
        <v>4138</v>
      </c>
      <c r="O6" s="39">
        <v>0</v>
      </c>
      <c r="P6" s="39">
        <v>0</v>
      </c>
      <c r="Q6" s="3"/>
      <c r="R6" s="3"/>
      <c r="S6" s="3"/>
      <c r="T6" s="3"/>
      <c r="U6" s="3"/>
      <c r="V6" s="3"/>
      <c r="W6" s="3"/>
      <c r="X6" s="3"/>
    </row>
    <row r="7" spans="1:24" ht="33" customHeight="1">
      <c r="A7" s="6" t="s">
        <v>2</v>
      </c>
      <c r="B7" s="39">
        <v>1</v>
      </c>
      <c r="C7" s="39">
        <v>1641</v>
      </c>
      <c r="D7" s="39">
        <v>38</v>
      </c>
      <c r="E7" s="39">
        <v>44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"/>
      <c r="R7" s="3"/>
      <c r="S7" s="3"/>
      <c r="T7" s="3"/>
      <c r="U7" s="3"/>
      <c r="V7" s="3"/>
      <c r="W7" s="3"/>
      <c r="X7" s="3"/>
    </row>
    <row r="8" spans="1:24" ht="33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</v>
      </c>
      <c r="I8" s="39">
        <v>50</v>
      </c>
      <c r="J8" s="39">
        <v>8</v>
      </c>
      <c r="K8" s="39">
        <v>0</v>
      </c>
      <c r="L8" s="39">
        <v>0</v>
      </c>
      <c r="M8" s="39">
        <v>2</v>
      </c>
      <c r="N8" s="39">
        <v>13319</v>
      </c>
      <c r="O8" s="39">
        <v>0</v>
      </c>
      <c r="P8" s="39">
        <v>0</v>
      </c>
      <c r="Q8" s="3"/>
      <c r="R8" s="3"/>
      <c r="S8" s="3"/>
      <c r="T8" s="3"/>
      <c r="U8" s="3"/>
      <c r="V8" s="3"/>
      <c r="W8" s="3"/>
      <c r="X8" s="3"/>
    </row>
    <row r="9" spans="1:24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1</v>
      </c>
      <c r="L9" s="40">
        <v>30</v>
      </c>
      <c r="M9" s="40">
        <v>0</v>
      </c>
      <c r="N9" s="40">
        <v>0</v>
      </c>
      <c r="O9" s="40">
        <v>0</v>
      </c>
      <c r="P9" s="40">
        <v>0</v>
      </c>
      <c r="Q9" s="3"/>
      <c r="R9" s="3"/>
      <c r="S9" s="3"/>
      <c r="T9" s="3"/>
      <c r="U9" s="3"/>
      <c r="V9" s="3"/>
      <c r="W9" s="3"/>
      <c r="X9" s="3"/>
    </row>
    <row r="10" spans="1:24" ht="33" customHeight="1">
      <c r="A10" s="5" t="s">
        <v>5</v>
      </c>
      <c r="B10" s="38">
        <v>1</v>
      </c>
      <c r="C10" s="38">
        <v>732</v>
      </c>
      <c r="D10" s="38">
        <v>15</v>
      </c>
      <c r="E10" s="38">
        <v>27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568</v>
      </c>
      <c r="O10" s="38">
        <v>0</v>
      </c>
      <c r="P10" s="38">
        <v>0</v>
      </c>
      <c r="Q10" s="3"/>
      <c r="R10" s="3"/>
      <c r="S10" s="3"/>
      <c r="T10" s="3"/>
      <c r="U10" s="3"/>
      <c r="V10" s="3"/>
      <c r="W10" s="3"/>
      <c r="X10" s="3"/>
    </row>
    <row r="11" spans="1:24" ht="33" customHeight="1">
      <c r="A11" s="6" t="s">
        <v>6</v>
      </c>
      <c r="B11" s="39">
        <v>1</v>
      </c>
      <c r="C11" s="39">
        <v>641</v>
      </c>
      <c r="D11" s="39">
        <v>15</v>
      </c>
      <c r="E11" s="39">
        <v>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"/>
      <c r="R11" s="3"/>
      <c r="S11" s="3"/>
      <c r="T11" s="3"/>
      <c r="U11" s="3"/>
      <c r="V11" s="3"/>
      <c r="W11" s="3"/>
      <c r="X11" s="3"/>
    </row>
    <row r="12" spans="1:24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"/>
      <c r="R12" s="3"/>
      <c r="S12" s="3"/>
      <c r="T12" s="3"/>
      <c r="U12" s="3"/>
      <c r="V12" s="3"/>
      <c r="W12" s="3"/>
      <c r="X12" s="3"/>
    </row>
    <row r="13" spans="1:24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</v>
      </c>
      <c r="L13" s="39">
        <v>6</v>
      </c>
      <c r="M13" s="39">
        <v>0</v>
      </c>
      <c r="N13" s="39">
        <v>0</v>
      </c>
      <c r="O13" s="39">
        <v>0</v>
      </c>
      <c r="P13" s="39">
        <v>0</v>
      </c>
      <c r="Q13" s="3"/>
      <c r="R13" s="3"/>
      <c r="S13" s="3"/>
      <c r="T13" s="3"/>
      <c r="U13" s="3"/>
      <c r="V13" s="3"/>
      <c r="W13" s="3"/>
      <c r="X13" s="3"/>
    </row>
    <row r="14" spans="1:24" ht="33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3"/>
      <c r="R14" s="3"/>
      <c r="S14" s="3"/>
      <c r="T14" s="3"/>
      <c r="U14" s="3"/>
      <c r="V14" s="3"/>
      <c r="W14" s="3"/>
      <c r="X14" s="3"/>
    </row>
    <row r="15" spans="1:24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1</v>
      </c>
      <c r="N15" s="39">
        <v>963</v>
      </c>
      <c r="O15" s="39">
        <v>0</v>
      </c>
      <c r="P15" s="39">
        <v>0</v>
      </c>
      <c r="Q15" s="3"/>
      <c r="R15" s="3"/>
      <c r="S15" s="3"/>
      <c r="T15" s="3"/>
      <c r="U15" s="3"/>
      <c r="V15" s="3"/>
      <c r="W15" s="3"/>
      <c r="X15" s="3"/>
    </row>
    <row r="16" spans="1:24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3006</v>
      </c>
      <c r="O16" s="39">
        <v>0</v>
      </c>
      <c r="P16" s="39">
        <v>0</v>
      </c>
      <c r="Q16" s="3"/>
      <c r="R16" s="3"/>
      <c r="S16" s="3"/>
      <c r="T16" s="3"/>
      <c r="U16" s="3"/>
      <c r="V16" s="3"/>
      <c r="W16" s="3"/>
      <c r="X16" s="3"/>
    </row>
    <row r="17" spans="1:24" ht="33" customHeight="1" thickBot="1" thickTop="1">
      <c r="A17" s="8" t="s">
        <v>78</v>
      </c>
      <c r="B17" s="41">
        <f aca="true" t="shared" si="0" ref="B17:G17">SUM(B5:B16)</f>
        <v>4</v>
      </c>
      <c r="C17" s="41">
        <f t="shared" si="0"/>
        <v>3684</v>
      </c>
      <c r="D17" s="41">
        <f t="shared" si="0"/>
        <v>88</v>
      </c>
      <c r="E17" s="41">
        <f t="shared" si="0"/>
        <v>81</v>
      </c>
      <c r="F17" s="41">
        <f t="shared" si="0"/>
        <v>1</v>
      </c>
      <c r="G17" s="41">
        <f t="shared" si="0"/>
        <v>40</v>
      </c>
      <c r="H17" s="41">
        <f aca="true" t="shared" si="1" ref="H17:P17">SUM(H5:H16)</f>
        <v>1</v>
      </c>
      <c r="I17" s="41">
        <f t="shared" si="1"/>
        <v>50</v>
      </c>
      <c r="J17" s="41">
        <f t="shared" si="1"/>
        <v>8</v>
      </c>
      <c r="K17" s="41">
        <f t="shared" si="1"/>
        <v>5</v>
      </c>
      <c r="L17" s="41">
        <f t="shared" si="1"/>
        <v>46</v>
      </c>
      <c r="M17" s="41">
        <f t="shared" si="1"/>
        <v>6</v>
      </c>
      <c r="N17" s="41">
        <f t="shared" si="1"/>
        <v>21994</v>
      </c>
      <c r="O17" s="41">
        <f t="shared" si="1"/>
        <v>0</v>
      </c>
      <c r="P17" s="41">
        <f t="shared" si="1"/>
        <v>0</v>
      </c>
      <c r="Q17" s="3"/>
      <c r="R17" s="3"/>
      <c r="S17" s="3"/>
      <c r="T17" s="3"/>
      <c r="U17" s="3"/>
      <c r="V17" s="3"/>
      <c r="W17" s="3"/>
      <c r="X17" s="3"/>
    </row>
    <row r="18" spans="1:24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"/>
      <c r="R18" s="3"/>
      <c r="S18" s="3"/>
      <c r="T18" s="3"/>
      <c r="U18" s="3"/>
      <c r="V18" s="3"/>
      <c r="W18" s="3"/>
      <c r="X18" s="3"/>
    </row>
    <row r="19" spans="1:24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"/>
      <c r="R19" s="3"/>
      <c r="S19" s="3"/>
      <c r="T19" s="3"/>
      <c r="U19" s="3"/>
      <c r="V19" s="3"/>
      <c r="W19" s="3"/>
      <c r="X19" s="3"/>
    </row>
    <row r="20" spans="1:24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1798</v>
      </c>
      <c r="O20" s="39">
        <v>0</v>
      </c>
      <c r="P20" s="39">
        <v>0</v>
      </c>
      <c r="Q20" s="3"/>
      <c r="R20" s="3"/>
      <c r="S20" s="3"/>
      <c r="T20" s="3"/>
      <c r="U20" s="3"/>
      <c r="V20" s="3"/>
      <c r="W20" s="3"/>
      <c r="X20" s="3"/>
    </row>
    <row r="21" spans="1:24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"/>
      <c r="R21" s="3"/>
      <c r="S21" s="3"/>
      <c r="T21" s="3"/>
      <c r="U21" s="3"/>
      <c r="V21" s="3"/>
      <c r="W21" s="3"/>
      <c r="X21" s="3"/>
    </row>
    <row r="22" spans="1:24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3"/>
      <c r="R22" s="3"/>
      <c r="S22" s="3"/>
      <c r="T22" s="3"/>
      <c r="U22" s="3"/>
      <c r="V22" s="3"/>
      <c r="W22" s="3"/>
      <c r="X22" s="3"/>
    </row>
    <row r="23" spans="1:24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1</v>
      </c>
      <c r="L23" s="39">
        <v>6</v>
      </c>
      <c r="M23" s="39">
        <v>0</v>
      </c>
      <c r="N23" s="39">
        <v>0</v>
      </c>
      <c r="O23" s="39">
        <v>0</v>
      </c>
      <c r="P23" s="39">
        <v>0</v>
      </c>
      <c r="Q23" s="3"/>
      <c r="R23" s="3"/>
      <c r="S23" s="3"/>
      <c r="T23" s="3"/>
      <c r="U23" s="3"/>
      <c r="V23" s="3"/>
      <c r="W23" s="3"/>
      <c r="X23" s="3"/>
    </row>
    <row r="24" spans="1:24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"/>
      <c r="R24" s="3"/>
      <c r="S24" s="3"/>
      <c r="T24" s="3"/>
      <c r="U24" s="3"/>
      <c r="V24" s="3"/>
      <c r="W24" s="3"/>
      <c r="X24" s="3"/>
    </row>
    <row r="25" spans="1:24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"/>
      <c r="R25" s="3"/>
      <c r="S25" s="3"/>
      <c r="T25" s="3"/>
      <c r="U25" s="3"/>
      <c r="V25" s="3"/>
      <c r="W25" s="3"/>
      <c r="X25" s="3"/>
    </row>
    <row r="26" spans="1:24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"/>
      <c r="R26" s="3"/>
      <c r="S26" s="3"/>
      <c r="T26" s="3"/>
      <c r="U26" s="3"/>
      <c r="V26" s="3"/>
      <c r="W26" s="3"/>
      <c r="X26" s="3"/>
    </row>
    <row r="27" spans="1:24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"/>
      <c r="R27" s="3"/>
      <c r="S27" s="3"/>
      <c r="T27" s="3"/>
      <c r="U27" s="3"/>
      <c r="V27" s="3"/>
      <c r="W27" s="3"/>
      <c r="X27" s="3"/>
    </row>
    <row r="28" spans="1:24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"/>
      <c r="R28" s="3"/>
      <c r="S28" s="3"/>
      <c r="T28" s="3"/>
      <c r="U28" s="3"/>
      <c r="V28" s="3"/>
      <c r="W28" s="3"/>
      <c r="X28" s="3"/>
    </row>
    <row r="29" spans="1:24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"/>
      <c r="R29" s="3"/>
      <c r="S29" s="3"/>
      <c r="T29" s="3"/>
      <c r="U29" s="3"/>
      <c r="V29" s="3"/>
      <c r="W29" s="3"/>
      <c r="X29" s="3"/>
    </row>
    <row r="30" spans="1:24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"/>
      <c r="R30" s="3"/>
      <c r="S30" s="3"/>
      <c r="T30" s="3"/>
      <c r="U30" s="3"/>
      <c r="V30" s="3"/>
      <c r="W30" s="3"/>
      <c r="X30" s="3"/>
    </row>
    <row r="31" spans="1:24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"/>
      <c r="R31" s="3"/>
      <c r="S31" s="3"/>
      <c r="T31" s="3"/>
      <c r="U31" s="3"/>
      <c r="V31" s="3"/>
      <c r="W31" s="3"/>
      <c r="X31" s="3"/>
    </row>
    <row r="32" spans="1:24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3"/>
      <c r="R32" s="3"/>
      <c r="S32" s="3"/>
      <c r="T32" s="3"/>
      <c r="U32" s="3"/>
      <c r="V32" s="3"/>
      <c r="W32" s="3"/>
      <c r="X32" s="3"/>
    </row>
    <row r="33" spans="1:24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"/>
      <c r="R33" s="3"/>
      <c r="S33" s="3"/>
      <c r="T33" s="3"/>
      <c r="U33" s="3"/>
      <c r="V33" s="3"/>
      <c r="W33" s="3"/>
      <c r="X33" s="3"/>
    </row>
    <row r="34" spans="1:24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</v>
      </c>
      <c r="N34" s="39">
        <v>660</v>
      </c>
      <c r="O34" s="39">
        <v>0</v>
      </c>
      <c r="P34" s="39">
        <v>0</v>
      </c>
      <c r="Q34" s="3"/>
      <c r="R34" s="3"/>
      <c r="S34" s="3"/>
      <c r="T34" s="3"/>
      <c r="U34" s="3"/>
      <c r="V34" s="3"/>
      <c r="W34" s="3"/>
      <c r="X34" s="3"/>
    </row>
    <row r="35" spans="1:24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"/>
      <c r="R35" s="3"/>
      <c r="S35" s="3"/>
      <c r="T35" s="3"/>
      <c r="U35" s="3"/>
      <c r="V35" s="3"/>
      <c r="W35" s="3"/>
      <c r="X35" s="3"/>
    </row>
    <row r="36" spans="1:24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"/>
      <c r="R36" s="3"/>
      <c r="S36" s="3"/>
      <c r="T36" s="3"/>
      <c r="U36" s="3"/>
      <c r="V36" s="3"/>
      <c r="W36" s="3"/>
      <c r="X36" s="3"/>
    </row>
    <row r="37" spans="1:24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3"/>
      <c r="R37" s="3"/>
      <c r="S37" s="3"/>
      <c r="T37" s="3"/>
      <c r="U37" s="3"/>
      <c r="V37" s="3"/>
      <c r="W37" s="3"/>
      <c r="X37" s="3"/>
    </row>
    <row r="38" spans="1:24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"/>
      <c r="R38" s="3"/>
      <c r="S38" s="3"/>
      <c r="T38" s="3"/>
      <c r="U38" s="3"/>
      <c r="V38" s="3"/>
      <c r="W38" s="3"/>
      <c r="X38" s="3"/>
    </row>
    <row r="39" spans="1:24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"/>
      <c r="R39" s="3"/>
      <c r="S39" s="3"/>
      <c r="T39" s="3"/>
      <c r="U39" s="3"/>
      <c r="V39" s="3"/>
      <c r="W39" s="3"/>
      <c r="X39" s="3"/>
    </row>
    <row r="40" spans="1:24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"/>
      <c r="R40" s="3"/>
      <c r="S40" s="3"/>
      <c r="T40" s="3"/>
      <c r="U40" s="3"/>
      <c r="V40" s="3"/>
      <c r="W40" s="3"/>
      <c r="X40" s="3"/>
    </row>
    <row r="41" spans="1:24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3800</v>
      </c>
      <c r="O41" s="39">
        <v>0</v>
      </c>
      <c r="P41" s="39">
        <v>0</v>
      </c>
      <c r="Q41" s="3"/>
      <c r="R41" s="3"/>
      <c r="S41" s="3"/>
      <c r="T41" s="3"/>
      <c r="U41" s="3"/>
      <c r="V41" s="3"/>
      <c r="W41" s="3"/>
      <c r="X41" s="3"/>
    </row>
    <row r="42" spans="1:24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"/>
      <c r="R42" s="3"/>
      <c r="S42" s="3"/>
      <c r="T42" s="3"/>
      <c r="U42" s="3"/>
      <c r="V42" s="3"/>
      <c r="W42" s="3"/>
      <c r="X42" s="3"/>
    </row>
    <row r="43" spans="1:24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"/>
      <c r="R43" s="3"/>
      <c r="S43" s="3"/>
      <c r="T43" s="3"/>
      <c r="U43" s="3"/>
      <c r="V43" s="3"/>
      <c r="W43" s="3"/>
      <c r="X43" s="3"/>
    </row>
    <row r="44" spans="1:24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"/>
      <c r="R44" s="3"/>
      <c r="S44" s="3"/>
      <c r="T44" s="3"/>
      <c r="U44" s="3"/>
      <c r="V44" s="3"/>
      <c r="W44" s="3"/>
      <c r="X44" s="3"/>
    </row>
    <row r="45" spans="1:24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"/>
      <c r="R45" s="3"/>
      <c r="S45" s="3"/>
      <c r="T45" s="3"/>
      <c r="U45" s="3"/>
      <c r="V45" s="3"/>
      <c r="W45" s="3"/>
      <c r="X45" s="3"/>
    </row>
    <row r="46" spans="1:24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"/>
      <c r="R46" s="3"/>
      <c r="S46" s="3"/>
      <c r="T46" s="3"/>
      <c r="U46" s="3"/>
      <c r="V46" s="3"/>
      <c r="W46" s="3"/>
      <c r="X46" s="3"/>
    </row>
    <row r="47" spans="1:24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3"/>
      <c r="R47" s="3"/>
      <c r="S47" s="3"/>
      <c r="T47" s="3"/>
      <c r="U47" s="3"/>
      <c r="V47" s="3"/>
      <c r="W47" s="3"/>
      <c r="X47" s="3"/>
    </row>
    <row r="48" spans="1:24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"/>
      <c r="R48" s="3"/>
      <c r="S48" s="3"/>
      <c r="T48" s="3"/>
      <c r="U48" s="3"/>
      <c r="V48" s="3"/>
      <c r="W48" s="3"/>
      <c r="X48" s="3"/>
    </row>
    <row r="49" spans="1:24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"/>
      <c r="R49" s="3"/>
      <c r="S49" s="3"/>
      <c r="T49" s="3"/>
      <c r="U49" s="3"/>
      <c r="V49" s="3"/>
      <c r="W49" s="3"/>
      <c r="X49" s="3"/>
    </row>
    <row r="50" spans="1:24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"/>
      <c r="R50" s="3"/>
      <c r="S50" s="3"/>
      <c r="T50" s="3"/>
      <c r="U50" s="3"/>
      <c r="V50" s="3"/>
      <c r="W50" s="3"/>
      <c r="X50" s="3"/>
    </row>
    <row r="51" spans="1:24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"/>
      <c r="R51" s="3"/>
      <c r="S51" s="3"/>
      <c r="T51" s="3"/>
      <c r="U51" s="3"/>
      <c r="V51" s="3"/>
      <c r="W51" s="3"/>
      <c r="X51" s="3"/>
    </row>
    <row r="52" spans="1:24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"/>
      <c r="R52" s="3"/>
      <c r="S52" s="3"/>
      <c r="T52" s="3"/>
      <c r="U52" s="3"/>
      <c r="V52" s="3"/>
      <c r="W52" s="3"/>
      <c r="X52" s="3"/>
    </row>
    <row r="53" spans="1:24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"/>
      <c r="R53" s="3"/>
      <c r="S53" s="3"/>
      <c r="T53" s="3"/>
      <c r="U53" s="3"/>
      <c r="V53" s="3"/>
      <c r="W53" s="3"/>
      <c r="X53" s="3"/>
    </row>
    <row r="54" spans="1:24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"/>
      <c r="R54" s="3"/>
      <c r="S54" s="3"/>
      <c r="T54" s="3"/>
      <c r="U54" s="3"/>
      <c r="V54" s="3"/>
      <c r="W54" s="3"/>
      <c r="X54" s="3"/>
    </row>
    <row r="55" spans="1:24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6718</v>
      </c>
      <c r="O55" s="39">
        <v>0</v>
      </c>
      <c r="P55" s="39">
        <v>0</v>
      </c>
      <c r="Q55" s="3"/>
      <c r="R55" s="3"/>
      <c r="S55" s="3"/>
      <c r="T55" s="3"/>
      <c r="U55" s="3"/>
      <c r="V55" s="3"/>
      <c r="W55" s="3"/>
      <c r="X55" s="3"/>
    </row>
    <row r="56" spans="1:24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"/>
      <c r="R56" s="3"/>
      <c r="S56" s="3"/>
      <c r="T56" s="3"/>
      <c r="U56" s="3"/>
      <c r="V56" s="3"/>
      <c r="W56" s="3"/>
      <c r="X56" s="3"/>
    </row>
    <row r="57" spans="1:24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"/>
      <c r="R57" s="3"/>
      <c r="S57" s="3"/>
      <c r="T57" s="3"/>
      <c r="U57" s="3"/>
      <c r="V57" s="3"/>
      <c r="W57" s="3"/>
      <c r="X57" s="3"/>
    </row>
    <row r="58" spans="1:24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"/>
      <c r="R58" s="3"/>
      <c r="S58" s="3"/>
      <c r="T58" s="3"/>
      <c r="U58" s="3"/>
      <c r="V58" s="3"/>
      <c r="W58" s="3"/>
      <c r="X58" s="3"/>
    </row>
    <row r="59" spans="1:24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"/>
      <c r="R59" s="3"/>
      <c r="S59" s="3"/>
      <c r="T59" s="3"/>
      <c r="U59" s="3"/>
      <c r="V59" s="3"/>
      <c r="W59" s="3"/>
      <c r="X59" s="3"/>
    </row>
    <row r="60" spans="1:24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"/>
      <c r="R60" s="3"/>
      <c r="S60" s="3"/>
      <c r="T60" s="3"/>
      <c r="U60" s="3"/>
      <c r="V60" s="3"/>
      <c r="W60" s="3"/>
      <c r="X60" s="3"/>
    </row>
    <row r="61" spans="1:24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"/>
      <c r="R61" s="3"/>
      <c r="S61" s="3"/>
      <c r="T61" s="3"/>
      <c r="U61" s="3"/>
      <c r="V61" s="3"/>
      <c r="W61" s="3"/>
      <c r="X61" s="3"/>
    </row>
    <row r="62" spans="1:24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"/>
      <c r="R62" s="3"/>
      <c r="S62" s="3"/>
      <c r="T62" s="3"/>
      <c r="U62" s="3"/>
      <c r="V62" s="3"/>
      <c r="W62" s="3"/>
      <c r="X62" s="3"/>
    </row>
    <row r="63" spans="1:24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"/>
      <c r="R63" s="3"/>
      <c r="S63" s="3"/>
      <c r="T63" s="3"/>
      <c r="U63" s="3"/>
      <c r="V63" s="3"/>
      <c r="W63" s="3"/>
      <c r="X63" s="3"/>
    </row>
    <row r="64" spans="1:24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"/>
      <c r="R64" s="3"/>
      <c r="S64" s="3"/>
      <c r="T64" s="3"/>
      <c r="U64" s="3"/>
      <c r="V64" s="3"/>
      <c r="W64" s="3"/>
      <c r="X64" s="3"/>
    </row>
    <row r="65" spans="1:24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"/>
      <c r="R65" s="3"/>
      <c r="S65" s="3"/>
      <c r="T65" s="3"/>
      <c r="U65" s="3"/>
      <c r="V65" s="3"/>
      <c r="W65" s="3"/>
      <c r="X65" s="3"/>
    </row>
    <row r="66" spans="1:24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"/>
      <c r="R66" s="3"/>
      <c r="S66" s="3"/>
      <c r="T66" s="3"/>
      <c r="U66" s="3"/>
      <c r="V66" s="3"/>
      <c r="W66" s="3"/>
      <c r="X66" s="3"/>
    </row>
    <row r="67" spans="1:24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0</v>
      </c>
      <c r="G67" s="41">
        <f t="shared" si="2"/>
        <v>0</v>
      </c>
      <c r="H67" s="41">
        <f aca="true" t="shared" si="3" ref="H67:P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1</v>
      </c>
      <c r="L67" s="41">
        <f t="shared" si="3"/>
        <v>6</v>
      </c>
      <c r="M67" s="41">
        <f t="shared" si="3"/>
        <v>3</v>
      </c>
      <c r="N67" s="41">
        <f t="shared" si="3"/>
        <v>12976</v>
      </c>
      <c r="O67" s="41">
        <f t="shared" si="3"/>
        <v>0</v>
      </c>
      <c r="P67" s="41">
        <f t="shared" si="3"/>
        <v>0</v>
      </c>
      <c r="Q67" s="3"/>
      <c r="R67" s="3"/>
      <c r="S67" s="3"/>
      <c r="T67" s="3"/>
      <c r="U67" s="3"/>
      <c r="V67" s="3"/>
      <c r="W67" s="3"/>
      <c r="X67" s="3"/>
    </row>
    <row r="68" spans="1:24" ht="33" customHeight="1" thickTop="1">
      <c r="A68" s="10" t="s">
        <v>80</v>
      </c>
      <c r="B68" s="43">
        <f aca="true" t="shared" si="4" ref="B68:G68">SUM(B67,B17)</f>
        <v>4</v>
      </c>
      <c r="C68" s="43">
        <f t="shared" si="4"/>
        <v>3684</v>
      </c>
      <c r="D68" s="43">
        <f t="shared" si="4"/>
        <v>88</v>
      </c>
      <c r="E68" s="43">
        <f t="shared" si="4"/>
        <v>81</v>
      </c>
      <c r="F68" s="43">
        <f t="shared" si="4"/>
        <v>1</v>
      </c>
      <c r="G68" s="43">
        <f t="shared" si="4"/>
        <v>40</v>
      </c>
      <c r="H68" s="43">
        <f aca="true" t="shared" si="5" ref="H68:P68">SUM(H67,H17)</f>
        <v>1</v>
      </c>
      <c r="I68" s="43">
        <f t="shared" si="5"/>
        <v>50</v>
      </c>
      <c r="J68" s="43">
        <f t="shared" si="5"/>
        <v>8</v>
      </c>
      <c r="K68" s="43">
        <f t="shared" si="5"/>
        <v>6</v>
      </c>
      <c r="L68" s="43">
        <f t="shared" si="5"/>
        <v>52</v>
      </c>
      <c r="M68" s="43">
        <f t="shared" si="5"/>
        <v>9</v>
      </c>
      <c r="N68" s="43">
        <f t="shared" si="5"/>
        <v>34970</v>
      </c>
      <c r="O68" s="43">
        <f t="shared" si="5"/>
        <v>0</v>
      </c>
      <c r="P68" s="43">
        <f t="shared" si="5"/>
        <v>0</v>
      </c>
      <c r="Q68" s="3"/>
      <c r="R68" s="3"/>
      <c r="S68" s="3"/>
      <c r="T68" s="3"/>
      <c r="U68" s="3"/>
      <c r="V68" s="3"/>
      <c r="W68" s="3"/>
      <c r="X68" s="3"/>
    </row>
    <row r="69" spans="1:24" ht="10.5" customHeight="1">
      <c r="A69" s="126"/>
      <c r="B69" s="3"/>
      <c r="C69" s="126"/>
      <c r="D69" s="126"/>
      <c r="E69" s="126"/>
      <c r="F69" s="126"/>
      <c r="G69" s="3"/>
      <c r="H69" s="126"/>
      <c r="I69" s="3"/>
      <c r="J69" s="126"/>
      <c r="K69" s="3"/>
      <c r="L69" s="126"/>
      <c r="M69" s="3"/>
      <c r="N69" s="126"/>
      <c r="O69" s="3"/>
      <c r="P69" s="126"/>
      <c r="Q69" s="3"/>
      <c r="R69" s="3"/>
      <c r="S69" s="3"/>
      <c r="T69" s="3"/>
      <c r="U69" s="3"/>
      <c r="V69" s="3"/>
      <c r="W69" s="3"/>
      <c r="X69" s="3"/>
    </row>
    <row r="70" spans="2:24" ht="4.5" customHeight="1">
      <c r="B70" s="3"/>
      <c r="G70" s="3"/>
      <c r="I70" s="3"/>
      <c r="K70" s="3"/>
      <c r="M70" s="3"/>
      <c r="O70" s="3"/>
      <c r="Q70" s="3"/>
      <c r="R70" s="3"/>
      <c r="S70" s="3"/>
      <c r="T70" s="3"/>
      <c r="U70" s="3"/>
      <c r="V70" s="3"/>
      <c r="W70" s="3"/>
      <c r="X70" s="3"/>
    </row>
    <row r="71" spans="2:24" ht="13.5">
      <c r="B71" s="3"/>
      <c r="G71" s="3"/>
      <c r="I71" s="3"/>
      <c r="K71" s="3"/>
      <c r="M71" s="3"/>
      <c r="O71" s="3"/>
      <c r="Q71" s="3"/>
      <c r="R71" s="3"/>
      <c r="S71" s="3"/>
      <c r="T71" s="3"/>
      <c r="U71" s="3"/>
      <c r="V71" s="3"/>
      <c r="W71" s="3"/>
      <c r="X71" s="3"/>
    </row>
  </sheetData>
  <sheetProtection/>
  <mergeCells count="10">
    <mergeCell ref="B1:P1"/>
    <mergeCell ref="O3:P3"/>
    <mergeCell ref="B2:G2"/>
    <mergeCell ref="H2:L2"/>
    <mergeCell ref="M2:P2"/>
    <mergeCell ref="B3:E3"/>
    <mergeCell ref="F3:G3"/>
    <mergeCell ref="H3:J3"/>
    <mergeCell ref="K3:L3"/>
    <mergeCell ref="M3:N3"/>
  </mergeCells>
  <printOptions/>
  <pageMargins left="0.7874015748031497" right="0.7874015748031497" top="0.7874015748031497" bottom="0.3937007874015748" header="0.5905511811023623" footer="0.31496062992125984"/>
  <pageSetup firstPageNumber="304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C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4" width="16.875" style="127" customWidth="1"/>
    <col min="15" max="16384" width="9.00390625" style="1" customWidth="1"/>
  </cols>
  <sheetData>
    <row r="1" spans="1:14" ht="36" customHeight="1">
      <c r="A1" s="90" t="s">
        <v>75</v>
      </c>
      <c r="B1" s="332" t="s">
        <v>307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4"/>
      <c r="N1" s="193" t="s">
        <v>303</v>
      </c>
    </row>
    <row r="2" spans="1:14" ht="27" customHeight="1">
      <c r="A2" s="91"/>
      <c r="B2" s="21" t="s">
        <v>297</v>
      </c>
      <c r="C2" s="270" t="s">
        <v>298</v>
      </c>
      <c r="D2" s="290"/>
      <c r="E2" s="290"/>
      <c r="F2" s="271"/>
      <c r="G2" s="270" t="s">
        <v>299</v>
      </c>
      <c r="H2" s="290"/>
      <c r="I2" s="65" t="s">
        <v>312</v>
      </c>
      <c r="J2" s="65" t="s">
        <v>314</v>
      </c>
      <c r="K2" s="132" t="s">
        <v>315</v>
      </c>
      <c r="L2" s="65" t="s">
        <v>317</v>
      </c>
      <c r="M2" s="132" t="s">
        <v>304</v>
      </c>
      <c r="N2" s="194" t="s">
        <v>304</v>
      </c>
    </row>
    <row r="3" spans="1:14" ht="27" customHeight="1">
      <c r="A3" s="125"/>
      <c r="B3" s="62"/>
      <c r="C3" s="29" t="s">
        <v>423</v>
      </c>
      <c r="D3" s="29" t="s">
        <v>424</v>
      </c>
      <c r="E3" s="29" t="s">
        <v>425</v>
      </c>
      <c r="F3" s="65" t="s">
        <v>309</v>
      </c>
      <c r="G3" s="29" t="s">
        <v>426</v>
      </c>
      <c r="H3" s="29" t="s">
        <v>425</v>
      </c>
      <c r="I3" s="97" t="s">
        <v>427</v>
      </c>
      <c r="J3" s="97" t="s">
        <v>427</v>
      </c>
      <c r="K3" s="136" t="s">
        <v>316</v>
      </c>
      <c r="L3" s="97" t="s">
        <v>316</v>
      </c>
      <c r="M3" s="136" t="s">
        <v>316</v>
      </c>
      <c r="N3" s="136" t="s">
        <v>305</v>
      </c>
    </row>
    <row r="4" spans="1:14" ht="27" customHeight="1">
      <c r="A4" s="93"/>
      <c r="B4" s="80" t="s">
        <v>306</v>
      </c>
      <c r="C4" s="202" t="s">
        <v>428</v>
      </c>
      <c r="D4" s="105" t="s">
        <v>429</v>
      </c>
      <c r="E4" s="105" t="s">
        <v>308</v>
      </c>
      <c r="F4" s="105" t="s">
        <v>310</v>
      </c>
      <c r="G4" s="105"/>
      <c r="H4" s="105" t="s">
        <v>311</v>
      </c>
      <c r="I4" s="200" t="s">
        <v>430</v>
      </c>
      <c r="J4" s="105" t="s">
        <v>431</v>
      </c>
      <c r="K4" s="201" t="s">
        <v>432</v>
      </c>
      <c r="L4" s="201" t="s">
        <v>433</v>
      </c>
      <c r="M4" s="201" t="s">
        <v>434</v>
      </c>
      <c r="N4" s="201" t="s">
        <v>435</v>
      </c>
    </row>
    <row r="5" spans="1:25" ht="31.5" customHeight="1">
      <c r="A5" s="5" t="s">
        <v>0</v>
      </c>
      <c r="B5" s="39">
        <v>8501</v>
      </c>
      <c r="C5" s="39">
        <v>21</v>
      </c>
      <c r="D5" s="39">
        <v>8957</v>
      </c>
      <c r="E5" s="71">
        <v>1260</v>
      </c>
      <c r="F5" s="118">
        <v>1189</v>
      </c>
      <c r="G5" s="39">
        <v>21</v>
      </c>
      <c r="H5" s="39">
        <v>3540</v>
      </c>
      <c r="I5" s="49">
        <f aca="true" t="shared" si="0" ref="I5:I36">IF(C5=0,"　",ROUND(D5/C5,1))</f>
        <v>426.5</v>
      </c>
      <c r="J5" s="49">
        <f>IF(C5=0,"　",ROUND(D5/E5,1))</f>
        <v>7.1</v>
      </c>
      <c r="K5" s="49">
        <f>IF(C5=0,"　",ROUND(F5/E5*100,1))</f>
        <v>94.4</v>
      </c>
      <c r="L5" s="49">
        <f>IF(C5=0,"　",ROUND(E5/B5*100,1))</f>
        <v>14.8</v>
      </c>
      <c r="M5" s="49">
        <f aca="true" t="shared" si="1" ref="M5:M36">IF(C5+G5=0,"　",ROUND((E5+H5)/B5*100,1))</f>
        <v>56.5</v>
      </c>
      <c r="N5" s="49">
        <f>IF('保育所'!C5+'保育所'!G5+C5+G5=0,"　",ROUND(('保育所'!E5+'保育所'!H5+E5+H5)/B5*100,1))</f>
        <v>86.8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3738</v>
      </c>
      <c r="C6" s="39">
        <v>4</v>
      </c>
      <c r="D6" s="39">
        <v>2009</v>
      </c>
      <c r="E6" s="39">
        <v>300</v>
      </c>
      <c r="F6" s="39">
        <v>180</v>
      </c>
      <c r="G6" s="39">
        <v>15</v>
      </c>
      <c r="H6" s="39">
        <v>3162</v>
      </c>
      <c r="I6" s="49">
        <f t="shared" si="0"/>
        <v>502.3</v>
      </c>
      <c r="J6" s="49">
        <f aca="true" t="shared" si="2" ref="J6:J36">IF(C6=0,"　",ROUND(D6/E6,1))</f>
        <v>6.7</v>
      </c>
      <c r="K6" s="49">
        <f aca="true" t="shared" si="3" ref="K6:K36">IF(C6=0,"　",ROUND(F6/E6*100,1))</f>
        <v>60</v>
      </c>
      <c r="L6" s="49">
        <f aca="true" t="shared" si="4" ref="L6:L36">IF(C6=0,"　",ROUND(E6/B6*100,1))</f>
        <v>8</v>
      </c>
      <c r="M6" s="49">
        <f t="shared" si="1"/>
        <v>92.6</v>
      </c>
      <c r="N6" s="49">
        <f>IF('保育所'!C6+'保育所'!G6+C6+G6=0,"　",ROUND(('保育所'!E6+'保育所'!H6+E6+H6)/B6*100,1))</f>
        <v>144.2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10287</v>
      </c>
      <c r="C7" s="39">
        <v>0</v>
      </c>
      <c r="D7" s="39">
        <v>0</v>
      </c>
      <c r="E7" s="39">
        <v>0</v>
      </c>
      <c r="F7" s="39">
        <v>0</v>
      </c>
      <c r="G7" s="39">
        <v>34</v>
      </c>
      <c r="H7" s="39">
        <v>7335</v>
      </c>
      <c r="I7" s="49" t="str">
        <f t="shared" si="0"/>
        <v>　</v>
      </c>
      <c r="J7" s="49" t="str">
        <f t="shared" si="2"/>
        <v>　</v>
      </c>
      <c r="K7" s="49" t="str">
        <f t="shared" si="3"/>
        <v>　</v>
      </c>
      <c r="L7" s="49" t="str">
        <f t="shared" si="4"/>
        <v>　</v>
      </c>
      <c r="M7" s="49">
        <f t="shared" si="1"/>
        <v>71.3</v>
      </c>
      <c r="N7" s="49">
        <f>IF('保育所'!C7+'保育所'!G7+C7+G7=0,"　",ROUND(('保育所'!E7+'保育所'!H7+E7+H7)/B7*100,1))</f>
        <v>99.4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10051</v>
      </c>
      <c r="C8" s="39">
        <v>18</v>
      </c>
      <c r="D8" s="39">
        <v>8051</v>
      </c>
      <c r="E8" s="39">
        <v>1780</v>
      </c>
      <c r="F8" s="39">
        <v>1191</v>
      </c>
      <c r="G8" s="39">
        <v>40</v>
      </c>
      <c r="H8" s="39">
        <v>6130</v>
      </c>
      <c r="I8" s="49">
        <f t="shared" si="0"/>
        <v>447.3</v>
      </c>
      <c r="J8" s="49">
        <f t="shared" si="2"/>
        <v>4.5</v>
      </c>
      <c r="K8" s="49">
        <f t="shared" si="3"/>
        <v>66.9</v>
      </c>
      <c r="L8" s="49">
        <f t="shared" si="4"/>
        <v>17.7</v>
      </c>
      <c r="M8" s="49">
        <f t="shared" si="1"/>
        <v>78.7</v>
      </c>
      <c r="N8" s="49">
        <f>IF('保育所'!C8+'保育所'!G8+C8+G8=0,"　",ROUND(('保育所'!E8+'保育所'!H8+E8+H8)/B8*100,1))</f>
        <v>136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2032</v>
      </c>
      <c r="C9" s="40">
        <v>8</v>
      </c>
      <c r="D9" s="40">
        <v>4422</v>
      </c>
      <c r="E9" s="40">
        <v>1120</v>
      </c>
      <c r="F9" s="40">
        <v>698</v>
      </c>
      <c r="G9" s="40">
        <v>5</v>
      </c>
      <c r="H9" s="40">
        <v>1185</v>
      </c>
      <c r="I9" s="50">
        <f t="shared" si="0"/>
        <v>552.8</v>
      </c>
      <c r="J9" s="50">
        <f t="shared" si="2"/>
        <v>3.9</v>
      </c>
      <c r="K9" s="50">
        <f t="shared" si="3"/>
        <v>62.3</v>
      </c>
      <c r="L9" s="50">
        <f t="shared" si="4"/>
        <v>55.1</v>
      </c>
      <c r="M9" s="50">
        <f t="shared" si="1"/>
        <v>113.4</v>
      </c>
      <c r="N9" s="50">
        <f>IF('保育所'!C9+'保育所'!G9+C9+G9=0,"　",ROUND(('保育所'!E9+'保育所'!H9+E9+H9)/B9*100,1))</f>
        <v>152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2496</v>
      </c>
      <c r="C10" s="38">
        <v>8</v>
      </c>
      <c r="D10" s="38">
        <v>4366</v>
      </c>
      <c r="E10" s="38">
        <v>900</v>
      </c>
      <c r="F10" s="38">
        <v>477</v>
      </c>
      <c r="G10" s="38">
        <v>5</v>
      </c>
      <c r="H10" s="38">
        <v>970</v>
      </c>
      <c r="I10" s="48">
        <f t="shared" si="0"/>
        <v>545.8</v>
      </c>
      <c r="J10" s="48">
        <f t="shared" si="2"/>
        <v>4.9</v>
      </c>
      <c r="K10" s="48">
        <f t="shared" si="3"/>
        <v>53</v>
      </c>
      <c r="L10" s="48">
        <f t="shared" si="4"/>
        <v>36.1</v>
      </c>
      <c r="M10" s="48">
        <f t="shared" si="1"/>
        <v>74.9</v>
      </c>
      <c r="N10" s="48">
        <f>IF('保育所'!C10+'保育所'!G10+C10+G10=0,"　",ROUND(('保育所'!E10+'保育所'!H10+E10+H10)/B10*100,1))</f>
        <v>106.6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1526</v>
      </c>
      <c r="C11" s="39">
        <v>10</v>
      </c>
      <c r="D11" s="39">
        <v>5586</v>
      </c>
      <c r="E11" s="39">
        <v>875</v>
      </c>
      <c r="F11" s="39">
        <v>403</v>
      </c>
      <c r="G11" s="39">
        <v>4</v>
      </c>
      <c r="H11" s="39">
        <v>350</v>
      </c>
      <c r="I11" s="49">
        <f t="shared" si="0"/>
        <v>558.6</v>
      </c>
      <c r="J11" s="49">
        <f t="shared" si="2"/>
        <v>6.4</v>
      </c>
      <c r="K11" s="49">
        <f t="shared" si="3"/>
        <v>46.1</v>
      </c>
      <c r="L11" s="49">
        <f t="shared" si="4"/>
        <v>57.3</v>
      </c>
      <c r="M11" s="49">
        <f t="shared" si="1"/>
        <v>80.3</v>
      </c>
      <c r="N11" s="49">
        <f>IF('保育所'!C11+'保育所'!G11+C11+G11=0,"　",ROUND(('保育所'!E11+'保育所'!H11+E11+H11)/B11*100,1))</f>
        <v>141.5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1144</v>
      </c>
      <c r="C12" s="39">
        <v>7</v>
      </c>
      <c r="D12" s="39">
        <v>2417</v>
      </c>
      <c r="E12" s="39">
        <v>525</v>
      </c>
      <c r="F12" s="39">
        <v>202</v>
      </c>
      <c r="G12" s="39">
        <v>3</v>
      </c>
      <c r="H12" s="39">
        <v>660</v>
      </c>
      <c r="I12" s="49">
        <f t="shared" si="0"/>
        <v>345.3</v>
      </c>
      <c r="J12" s="49">
        <f t="shared" si="2"/>
        <v>4.6</v>
      </c>
      <c r="K12" s="49">
        <f t="shared" si="3"/>
        <v>38.5</v>
      </c>
      <c r="L12" s="49">
        <f t="shared" si="4"/>
        <v>45.9</v>
      </c>
      <c r="M12" s="49">
        <f t="shared" si="1"/>
        <v>103.6</v>
      </c>
      <c r="N12" s="49">
        <f>IF('保育所'!C12+'保育所'!G12+C12+G12=0,"　",ROUND(('保育所'!E12+'保育所'!H12+E12+H12)/B12*100,1))</f>
        <v>144.7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1685</v>
      </c>
      <c r="C13" s="39">
        <v>16</v>
      </c>
      <c r="D13" s="39">
        <v>6134</v>
      </c>
      <c r="E13" s="39">
        <v>1260</v>
      </c>
      <c r="F13" s="39">
        <v>563</v>
      </c>
      <c r="G13" s="39">
        <v>5</v>
      </c>
      <c r="H13" s="39">
        <v>545</v>
      </c>
      <c r="I13" s="49">
        <f t="shared" si="0"/>
        <v>383.4</v>
      </c>
      <c r="J13" s="49">
        <f t="shared" si="2"/>
        <v>4.9</v>
      </c>
      <c r="K13" s="49">
        <f t="shared" si="3"/>
        <v>44.7</v>
      </c>
      <c r="L13" s="49">
        <f t="shared" si="4"/>
        <v>74.8</v>
      </c>
      <c r="M13" s="49">
        <f t="shared" si="1"/>
        <v>107.1</v>
      </c>
      <c r="N13" s="49">
        <f>IF('保育所'!C13+'保育所'!G13+C13+G13=0,"　",ROUND(('保育所'!E13+'保育所'!H13+E13+H13)/B13*100,1))</f>
        <v>141.8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1211</v>
      </c>
      <c r="C14" s="40">
        <v>12</v>
      </c>
      <c r="D14" s="40">
        <v>3906</v>
      </c>
      <c r="E14" s="40">
        <v>940</v>
      </c>
      <c r="F14" s="40">
        <v>359</v>
      </c>
      <c r="G14" s="40">
        <v>1</v>
      </c>
      <c r="H14" s="40">
        <v>560</v>
      </c>
      <c r="I14" s="50">
        <f>IF(C14=0,"　",ROUND(D14/C14,1))</f>
        <v>325.5</v>
      </c>
      <c r="J14" s="50">
        <f t="shared" si="2"/>
        <v>4.2</v>
      </c>
      <c r="K14" s="50">
        <f t="shared" si="3"/>
        <v>38.2</v>
      </c>
      <c r="L14" s="50">
        <f t="shared" si="4"/>
        <v>77.6</v>
      </c>
      <c r="M14" s="50">
        <f t="shared" si="1"/>
        <v>123.9</v>
      </c>
      <c r="N14" s="50">
        <f>IF('保育所'!C14+'保育所'!G14+C14+G14=0,"　",ROUND(('保育所'!E14+'保育所'!H14+E14+H14)/B14*100,1))</f>
        <v>150.3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2104</v>
      </c>
      <c r="C15" s="39">
        <v>13</v>
      </c>
      <c r="D15" s="39">
        <v>6136</v>
      </c>
      <c r="E15" s="39">
        <v>1410</v>
      </c>
      <c r="F15" s="39">
        <v>858</v>
      </c>
      <c r="G15" s="39">
        <v>4</v>
      </c>
      <c r="H15" s="39">
        <v>810</v>
      </c>
      <c r="I15" s="49">
        <f t="shared" si="0"/>
        <v>472</v>
      </c>
      <c r="J15" s="49">
        <f t="shared" si="2"/>
        <v>4.4</v>
      </c>
      <c r="K15" s="49">
        <f t="shared" si="3"/>
        <v>60.9</v>
      </c>
      <c r="L15" s="49">
        <f t="shared" si="4"/>
        <v>67</v>
      </c>
      <c r="M15" s="49">
        <f t="shared" si="1"/>
        <v>105.5</v>
      </c>
      <c r="N15" s="49">
        <f>IF('保育所'!C15+'保育所'!G15+C15+G15=0,"　",ROUND(('保育所'!E15+'保育所'!H15+E15+H15)/B15*100,1))</f>
        <v>138.8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1856</v>
      </c>
      <c r="C16" s="39">
        <v>13</v>
      </c>
      <c r="D16" s="39">
        <v>6810</v>
      </c>
      <c r="E16" s="39">
        <v>930</v>
      </c>
      <c r="F16" s="39">
        <v>713</v>
      </c>
      <c r="G16" s="39">
        <v>2</v>
      </c>
      <c r="H16" s="39">
        <v>245</v>
      </c>
      <c r="I16" s="49">
        <f t="shared" si="0"/>
        <v>523.8</v>
      </c>
      <c r="J16" s="49">
        <f t="shared" si="2"/>
        <v>7.3</v>
      </c>
      <c r="K16" s="49">
        <f t="shared" si="3"/>
        <v>76.7</v>
      </c>
      <c r="L16" s="49">
        <f t="shared" si="4"/>
        <v>50.1</v>
      </c>
      <c r="M16" s="49">
        <f t="shared" si="1"/>
        <v>63.3</v>
      </c>
      <c r="N16" s="49">
        <f>IF('保育所'!C16+'保育所'!G16+C16+G16=0,"　",ROUND(('保育所'!E16+'保育所'!H16+E16+H16)/B16*100,1))</f>
        <v>98.9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46631</v>
      </c>
      <c r="C17" s="41">
        <f t="shared" si="5"/>
        <v>130</v>
      </c>
      <c r="D17" s="41">
        <f t="shared" si="5"/>
        <v>58794</v>
      </c>
      <c r="E17" s="41">
        <f t="shared" si="5"/>
        <v>11300</v>
      </c>
      <c r="F17" s="41">
        <f t="shared" si="5"/>
        <v>6833</v>
      </c>
      <c r="G17" s="41">
        <f t="shared" si="5"/>
        <v>139</v>
      </c>
      <c r="H17" s="41">
        <f t="shared" si="5"/>
        <v>25492</v>
      </c>
      <c r="I17" s="51">
        <f t="shared" si="0"/>
        <v>452.3</v>
      </c>
      <c r="J17" s="51">
        <f t="shared" si="2"/>
        <v>5.2</v>
      </c>
      <c r="K17" s="51">
        <f t="shared" si="3"/>
        <v>60.5</v>
      </c>
      <c r="L17" s="51">
        <f t="shared" si="4"/>
        <v>24.2</v>
      </c>
      <c r="M17" s="51">
        <f t="shared" si="1"/>
        <v>78.9</v>
      </c>
      <c r="N17" s="51">
        <f>IF('保育所'!C17+'保育所'!G17+C17+G17=0,"　",ROUND(('保育所'!E17+'保育所'!H17+E17+H17)/B17*100,1))</f>
        <v>118.4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319</v>
      </c>
      <c r="C18" s="39">
        <v>4</v>
      </c>
      <c r="D18" s="39">
        <v>3064</v>
      </c>
      <c r="E18" s="39">
        <v>450</v>
      </c>
      <c r="F18" s="39">
        <v>281</v>
      </c>
      <c r="G18" s="39">
        <v>0</v>
      </c>
      <c r="H18" s="39">
        <v>0</v>
      </c>
      <c r="I18" s="49">
        <f t="shared" si="0"/>
        <v>766</v>
      </c>
      <c r="J18" s="49">
        <f t="shared" si="2"/>
        <v>6.8</v>
      </c>
      <c r="K18" s="49">
        <f t="shared" si="3"/>
        <v>62.4</v>
      </c>
      <c r="L18" s="49">
        <f t="shared" si="4"/>
        <v>141.1</v>
      </c>
      <c r="M18" s="49">
        <f t="shared" si="1"/>
        <v>141.1</v>
      </c>
      <c r="N18" s="49">
        <f>IF('保育所'!C18+'保育所'!G18+C18+G18=0,"　",ROUND(('保育所'!E18+'保育所'!H18+E18+H18)/B18*100,1))</f>
        <v>178.7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243</v>
      </c>
      <c r="C19" s="39">
        <v>2</v>
      </c>
      <c r="D19" s="39">
        <v>962</v>
      </c>
      <c r="E19" s="39">
        <v>175</v>
      </c>
      <c r="F19" s="39">
        <v>100</v>
      </c>
      <c r="G19" s="39">
        <v>0</v>
      </c>
      <c r="H19" s="39">
        <v>0</v>
      </c>
      <c r="I19" s="49">
        <f t="shared" si="0"/>
        <v>481</v>
      </c>
      <c r="J19" s="49">
        <f t="shared" si="2"/>
        <v>5.5</v>
      </c>
      <c r="K19" s="49">
        <f t="shared" si="3"/>
        <v>57.1</v>
      </c>
      <c r="L19" s="49">
        <f t="shared" si="4"/>
        <v>72</v>
      </c>
      <c r="M19" s="49">
        <f t="shared" si="1"/>
        <v>72</v>
      </c>
      <c r="N19" s="49">
        <f>IF('保育所'!C19+'保育所'!G19+C19+G19=0,"　",ROUND(('保育所'!E19+'保育所'!H19+E19+H19)/B19*100,1))</f>
        <v>104.9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399</v>
      </c>
      <c r="C20" s="39">
        <v>5</v>
      </c>
      <c r="D20" s="39">
        <v>2803</v>
      </c>
      <c r="E20" s="39">
        <v>560</v>
      </c>
      <c r="F20" s="39">
        <v>220</v>
      </c>
      <c r="G20" s="39">
        <v>0</v>
      </c>
      <c r="H20" s="39">
        <v>0</v>
      </c>
      <c r="I20" s="49">
        <f t="shared" si="0"/>
        <v>560.6</v>
      </c>
      <c r="J20" s="49">
        <f t="shared" si="2"/>
        <v>5</v>
      </c>
      <c r="K20" s="49">
        <f t="shared" si="3"/>
        <v>39.3</v>
      </c>
      <c r="L20" s="49">
        <f t="shared" si="4"/>
        <v>140.4</v>
      </c>
      <c r="M20" s="49">
        <f t="shared" si="1"/>
        <v>140.4</v>
      </c>
      <c r="N20" s="49">
        <f>IF('保育所'!C20+'保育所'!G20+C20+G20=0,"　",ROUND(('保育所'!E20+'保育所'!H20+E20+H20)/B20*100,1))</f>
        <v>172.9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175</v>
      </c>
      <c r="C21" s="39">
        <v>1</v>
      </c>
      <c r="D21" s="39">
        <v>375</v>
      </c>
      <c r="E21" s="39">
        <v>70</v>
      </c>
      <c r="F21" s="39">
        <v>43</v>
      </c>
      <c r="G21" s="39">
        <v>0</v>
      </c>
      <c r="H21" s="39">
        <v>0</v>
      </c>
      <c r="I21" s="49">
        <f t="shared" si="0"/>
        <v>375</v>
      </c>
      <c r="J21" s="49">
        <f t="shared" si="2"/>
        <v>5.4</v>
      </c>
      <c r="K21" s="49">
        <f t="shared" si="3"/>
        <v>61.4</v>
      </c>
      <c r="L21" s="49">
        <f t="shared" si="4"/>
        <v>40</v>
      </c>
      <c r="M21" s="49">
        <f t="shared" si="1"/>
        <v>40</v>
      </c>
      <c r="N21" s="49">
        <f>IF('保育所'!C21+'保育所'!G21+C21+G21=0,"　",ROUND(('保育所'!E21+'保育所'!H21+E21+H21)/B21*100,1))</f>
        <v>125.7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159</v>
      </c>
      <c r="C22" s="42">
        <v>2</v>
      </c>
      <c r="D22" s="42">
        <v>1322</v>
      </c>
      <c r="E22" s="42">
        <v>400</v>
      </c>
      <c r="F22" s="42">
        <v>157</v>
      </c>
      <c r="G22" s="42">
        <v>0</v>
      </c>
      <c r="H22" s="42">
        <v>0</v>
      </c>
      <c r="I22" s="52">
        <f t="shared" si="0"/>
        <v>661</v>
      </c>
      <c r="J22" s="52">
        <f t="shared" si="2"/>
        <v>3.3</v>
      </c>
      <c r="K22" s="52">
        <f t="shared" si="3"/>
        <v>39.3</v>
      </c>
      <c r="L22" s="52">
        <f t="shared" si="4"/>
        <v>251.6</v>
      </c>
      <c r="M22" s="52">
        <f t="shared" si="1"/>
        <v>251.6</v>
      </c>
      <c r="N22" s="52">
        <f>IF('保育所'!C22+'保育所'!G22+C22+G22=0,"　",ROUND(('保育所'!E22+'保育所'!H22+E22+H22)/B22*100,1))</f>
        <v>295.6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657</v>
      </c>
      <c r="C23" s="39">
        <v>2</v>
      </c>
      <c r="D23" s="39">
        <v>1029</v>
      </c>
      <c r="E23" s="39">
        <v>210</v>
      </c>
      <c r="F23" s="39">
        <v>102</v>
      </c>
      <c r="G23" s="39">
        <v>1</v>
      </c>
      <c r="H23" s="39">
        <v>175</v>
      </c>
      <c r="I23" s="49">
        <f t="shared" si="0"/>
        <v>514.5</v>
      </c>
      <c r="J23" s="49">
        <f t="shared" si="2"/>
        <v>4.9</v>
      </c>
      <c r="K23" s="49">
        <f t="shared" si="3"/>
        <v>48.6</v>
      </c>
      <c r="L23" s="49">
        <f t="shared" si="4"/>
        <v>32</v>
      </c>
      <c r="M23" s="49">
        <f t="shared" si="1"/>
        <v>58.6</v>
      </c>
      <c r="N23" s="49">
        <f>IF('保育所'!C23+'保育所'!G23+C23+G23=0,"　",ROUND(('保育所'!E23+'保育所'!H23+E23+H23)/B23*100,1))</f>
        <v>118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264</v>
      </c>
      <c r="C24" s="39">
        <v>3</v>
      </c>
      <c r="D24" s="39">
        <v>1378</v>
      </c>
      <c r="E24" s="39">
        <v>380</v>
      </c>
      <c r="F24" s="39">
        <v>182</v>
      </c>
      <c r="G24" s="39">
        <v>0</v>
      </c>
      <c r="H24" s="39">
        <v>0</v>
      </c>
      <c r="I24" s="49">
        <f t="shared" si="0"/>
        <v>459.3</v>
      </c>
      <c r="J24" s="49">
        <f t="shared" si="2"/>
        <v>3.6</v>
      </c>
      <c r="K24" s="49">
        <f t="shared" si="3"/>
        <v>47.9</v>
      </c>
      <c r="L24" s="49">
        <f t="shared" si="4"/>
        <v>143.9</v>
      </c>
      <c r="M24" s="49">
        <f t="shared" si="1"/>
        <v>143.9</v>
      </c>
      <c r="N24" s="49">
        <f>IF('保育所'!C24+'保育所'!G24+C24+G24=0,"　",ROUND(('保育所'!E24+'保育所'!H24+E24+H24)/B24*100,1))</f>
        <v>166.7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408</v>
      </c>
      <c r="C25" s="39">
        <v>2</v>
      </c>
      <c r="D25" s="39">
        <v>694</v>
      </c>
      <c r="E25" s="39">
        <v>180</v>
      </c>
      <c r="F25" s="39">
        <v>110</v>
      </c>
      <c r="G25" s="39">
        <v>2</v>
      </c>
      <c r="H25" s="39">
        <v>230</v>
      </c>
      <c r="I25" s="49">
        <f t="shared" si="0"/>
        <v>347</v>
      </c>
      <c r="J25" s="49">
        <f t="shared" si="2"/>
        <v>3.9</v>
      </c>
      <c r="K25" s="49">
        <f t="shared" si="3"/>
        <v>61.1</v>
      </c>
      <c r="L25" s="49">
        <f t="shared" si="4"/>
        <v>44.1</v>
      </c>
      <c r="M25" s="49">
        <f t="shared" si="1"/>
        <v>100.5</v>
      </c>
      <c r="N25" s="49">
        <f>IF('保育所'!C25+'保育所'!G25+C25+G25=0,"　",ROUND(('保育所'!E25+'保育所'!H25+E25+H25)/B25*100,1))</f>
        <v>143.4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170</v>
      </c>
      <c r="C26" s="39">
        <v>1</v>
      </c>
      <c r="D26" s="39">
        <v>1085</v>
      </c>
      <c r="E26" s="39">
        <v>210</v>
      </c>
      <c r="F26" s="39">
        <v>103</v>
      </c>
      <c r="G26" s="39">
        <v>0</v>
      </c>
      <c r="H26" s="39">
        <v>0</v>
      </c>
      <c r="I26" s="49">
        <f t="shared" si="0"/>
        <v>1085</v>
      </c>
      <c r="J26" s="49">
        <f t="shared" si="2"/>
        <v>5.2</v>
      </c>
      <c r="K26" s="49">
        <f t="shared" si="3"/>
        <v>49</v>
      </c>
      <c r="L26" s="49">
        <f t="shared" si="4"/>
        <v>123.5</v>
      </c>
      <c r="M26" s="49">
        <f t="shared" si="1"/>
        <v>123.5</v>
      </c>
      <c r="N26" s="49">
        <f>IF('保育所'!C26+'保育所'!G26+C26+G26=0,"　",ROUND(('保育所'!E26+'保育所'!H26+E26+H26)/B26*100,1))</f>
        <v>176.5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159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0" t="str">
        <f t="shared" si="0"/>
        <v>　</v>
      </c>
      <c r="J27" s="50" t="str">
        <f t="shared" si="2"/>
        <v>　</v>
      </c>
      <c r="K27" s="50" t="str">
        <f t="shared" si="3"/>
        <v>　</v>
      </c>
      <c r="L27" s="50" t="str">
        <f t="shared" si="4"/>
        <v>　</v>
      </c>
      <c r="M27" s="50" t="str">
        <f t="shared" si="1"/>
        <v>　</v>
      </c>
      <c r="N27" s="50">
        <f>IF('保育所'!C27+'保育所'!G27+C27+G27=0,"　",ROUND(('保育所'!E27+'保育所'!H27+E27+H27)/B27*100,1))</f>
        <v>113.2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2"/>
        <v>　</v>
      </c>
      <c r="K28" s="49" t="str">
        <f t="shared" si="3"/>
        <v>　</v>
      </c>
      <c r="L28" s="49" t="str">
        <f t="shared" si="4"/>
        <v>　</v>
      </c>
      <c r="M28" s="49" t="str">
        <f t="shared" si="1"/>
        <v>　</v>
      </c>
      <c r="N28" s="49" t="str">
        <f>IF('保育所'!C28+'保育所'!G28+C28+G28=0,"　",ROUND(('保育所'!E28+'保育所'!H28+E28+H28)/B28*100,1))</f>
        <v>　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109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9" t="str">
        <f t="shared" si="0"/>
        <v>　</v>
      </c>
      <c r="J29" s="49" t="str">
        <f t="shared" si="2"/>
        <v>　</v>
      </c>
      <c r="K29" s="49" t="str">
        <f t="shared" si="3"/>
        <v>　</v>
      </c>
      <c r="L29" s="49" t="str">
        <f t="shared" si="4"/>
        <v>　</v>
      </c>
      <c r="M29" s="49" t="str">
        <f t="shared" si="1"/>
        <v>　</v>
      </c>
      <c r="N29" s="49">
        <f>IF('保育所'!C29+'保育所'!G29+C29+G29=0,"　",ROUND(('保育所'!E29+'保育所'!H29+E29+H29)/B29*100,1))</f>
        <v>165.1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466</v>
      </c>
      <c r="C30" s="39">
        <v>1</v>
      </c>
      <c r="D30" s="39">
        <v>629</v>
      </c>
      <c r="E30" s="39">
        <v>70</v>
      </c>
      <c r="F30" s="39">
        <v>20</v>
      </c>
      <c r="G30" s="39">
        <v>1</v>
      </c>
      <c r="H30" s="39">
        <v>80</v>
      </c>
      <c r="I30" s="49">
        <f t="shared" si="0"/>
        <v>629</v>
      </c>
      <c r="J30" s="49">
        <f t="shared" si="2"/>
        <v>9</v>
      </c>
      <c r="K30" s="49">
        <f t="shared" si="3"/>
        <v>28.6</v>
      </c>
      <c r="L30" s="49">
        <f t="shared" si="4"/>
        <v>15</v>
      </c>
      <c r="M30" s="49">
        <f t="shared" si="1"/>
        <v>32.2</v>
      </c>
      <c r="N30" s="49">
        <f>IF('保育所'!C30+'保育所'!G30+C30+G30=0,"　",ROUND(('保育所'!E30+'保育所'!H30+E30+H30)/B30*100,1))</f>
        <v>151.3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82</v>
      </c>
      <c r="C31" s="39">
        <v>3</v>
      </c>
      <c r="D31" s="39">
        <v>1097</v>
      </c>
      <c r="E31" s="39">
        <v>150</v>
      </c>
      <c r="F31" s="39">
        <v>78</v>
      </c>
      <c r="G31" s="39">
        <v>0</v>
      </c>
      <c r="H31" s="39">
        <v>0</v>
      </c>
      <c r="I31" s="49">
        <f t="shared" si="0"/>
        <v>365.7</v>
      </c>
      <c r="J31" s="49">
        <f t="shared" si="2"/>
        <v>7.3</v>
      </c>
      <c r="K31" s="49">
        <f t="shared" si="3"/>
        <v>52</v>
      </c>
      <c r="L31" s="49">
        <f t="shared" si="4"/>
        <v>182.9</v>
      </c>
      <c r="M31" s="49">
        <f t="shared" si="1"/>
        <v>182.9</v>
      </c>
      <c r="N31" s="49">
        <f>IF('保育所'!C31+'保育所'!G31+C31+G31=0,"　",ROUND(('保育所'!E31+'保育所'!H31+E31+H31)/B31*100,1))</f>
        <v>182.9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165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52" t="str">
        <f t="shared" si="0"/>
        <v>　</v>
      </c>
      <c r="J32" s="52" t="str">
        <f t="shared" si="2"/>
        <v>　</v>
      </c>
      <c r="K32" s="52" t="str">
        <f t="shared" si="3"/>
        <v>　</v>
      </c>
      <c r="L32" s="52" t="str">
        <f t="shared" si="4"/>
        <v>　</v>
      </c>
      <c r="M32" s="52" t="str">
        <f t="shared" si="1"/>
        <v>　</v>
      </c>
      <c r="N32" s="52">
        <f>IF('保育所'!C32+'保育所'!G32+C32+G32=0,"　",ROUND(('保育所'!E32+'保育所'!H32+E32+H32)/B32*100,1))</f>
        <v>224.2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90</v>
      </c>
      <c r="C33" s="39">
        <v>1</v>
      </c>
      <c r="D33" s="39">
        <v>561</v>
      </c>
      <c r="E33" s="39">
        <v>120</v>
      </c>
      <c r="F33" s="39">
        <v>65</v>
      </c>
      <c r="G33" s="39">
        <v>0</v>
      </c>
      <c r="H33" s="39">
        <v>0</v>
      </c>
      <c r="I33" s="49">
        <f t="shared" si="0"/>
        <v>561</v>
      </c>
      <c r="J33" s="49">
        <f t="shared" si="2"/>
        <v>4.7</v>
      </c>
      <c r="K33" s="49">
        <f t="shared" si="3"/>
        <v>54.2</v>
      </c>
      <c r="L33" s="49">
        <f t="shared" si="4"/>
        <v>133.3</v>
      </c>
      <c r="M33" s="49">
        <f t="shared" si="1"/>
        <v>133.3</v>
      </c>
      <c r="N33" s="49">
        <f>IF('保育所'!C33+'保育所'!G33+C33+G33=0,"　",ROUND(('保育所'!E33+'保育所'!H33+E33+H33)/B33*100,1))</f>
        <v>188.9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442</v>
      </c>
      <c r="C34" s="39">
        <v>6</v>
      </c>
      <c r="D34" s="39">
        <v>2823</v>
      </c>
      <c r="E34" s="39">
        <v>525</v>
      </c>
      <c r="F34" s="39">
        <v>209</v>
      </c>
      <c r="G34" s="39">
        <v>0</v>
      </c>
      <c r="H34" s="39">
        <v>0</v>
      </c>
      <c r="I34" s="49">
        <f t="shared" si="0"/>
        <v>470.5</v>
      </c>
      <c r="J34" s="49">
        <f t="shared" si="2"/>
        <v>5.4</v>
      </c>
      <c r="K34" s="49">
        <f t="shared" si="3"/>
        <v>39.8</v>
      </c>
      <c r="L34" s="49">
        <f t="shared" si="4"/>
        <v>118.8</v>
      </c>
      <c r="M34" s="49">
        <f t="shared" si="1"/>
        <v>118.8</v>
      </c>
      <c r="N34" s="49">
        <f>IF('保育所'!C34+'保育所'!G34+C34+G34=0,"　",ROUND(('保育所'!E34+'保育所'!H34+E34+H34)/B34*100,1))</f>
        <v>155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506</v>
      </c>
      <c r="C35" s="39">
        <v>8</v>
      </c>
      <c r="D35" s="39">
        <v>2878</v>
      </c>
      <c r="E35" s="39">
        <v>558</v>
      </c>
      <c r="F35" s="39">
        <v>266</v>
      </c>
      <c r="G35" s="39">
        <v>0</v>
      </c>
      <c r="H35" s="39">
        <v>0</v>
      </c>
      <c r="I35" s="49">
        <f t="shared" si="0"/>
        <v>359.8</v>
      </c>
      <c r="J35" s="49">
        <f t="shared" si="2"/>
        <v>5.2</v>
      </c>
      <c r="K35" s="49">
        <f t="shared" si="3"/>
        <v>47.7</v>
      </c>
      <c r="L35" s="49">
        <f t="shared" si="4"/>
        <v>110.3</v>
      </c>
      <c r="M35" s="49">
        <f t="shared" si="1"/>
        <v>110.3</v>
      </c>
      <c r="N35" s="49">
        <f>IF('保育所'!C35+'保育所'!G35+C35+G35=0,"　",ROUND(('保育所'!E35+'保育所'!H35+E35+H35)/B35*100,1))</f>
        <v>139.9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118</v>
      </c>
      <c r="C36" s="39">
        <v>2</v>
      </c>
      <c r="D36" s="39">
        <v>633</v>
      </c>
      <c r="E36" s="39">
        <v>140</v>
      </c>
      <c r="F36" s="39">
        <v>68</v>
      </c>
      <c r="G36" s="39">
        <v>0</v>
      </c>
      <c r="H36" s="39">
        <v>0</v>
      </c>
      <c r="I36" s="49">
        <f t="shared" si="0"/>
        <v>316.5</v>
      </c>
      <c r="J36" s="49">
        <f t="shared" si="2"/>
        <v>4.5</v>
      </c>
      <c r="K36" s="49">
        <f t="shared" si="3"/>
        <v>48.6</v>
      </c>
      <c r="L36" s="49">
        <f t="shared" si="4"/>
        <v>118.6</v>
      </c>
      <c r="M36" s="49">
        <f t="shared" si="1"/>
        <v>118.6</v>
      </c>
      <c r="N36" s="49">
        <f>IF('保育所'!C36+'保育所'!G36+C36+G36=0,"　",ROUND(('保育所'!E36+'保育所'!H36+E36+H36)/B36*100,1))</f>
        <v>156.8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90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0" t="str">
        <f aca="true" t="shared" si="6" ref="I37:I68">IF(C37=0,"　",ROUND(D37/C37,1))</f>
        <v>　</v>
      </c>
      <c r="J37" s="50" t="str">
        <f aca="true" t="shared" si="7" ref="J37:J68">IF(C37=0,"　",ROUND(D37/E37,1))</f>
        <v>　</v>
      </c>
      <c r="K37" s="50" t="str">
        <f aca="true" t="shared" si="8" ref="K37:K68">IF(C37=0,"　",ROUND(F37/E37*100,1))</f>
        <v>　</v>
      </c>
      <c r="L37" s="50" t="str">
        <f aca="true" t="shared" si="9" ref="L37:L68">IF(C37=0,"　",ROUND(E37/B37*100,1))</f>
        <v>　</v>
      </c>
      <c r="M37" s="50" t="str">
        <f aca="true" t="shared" si="10" ref="M37:M68">IF(C37+G37=0,"　",ROUND((E37+H37)/B37*100,1))</f>
        <v>　</v>
      </c>
      <c r="N37" s="50">
        <f>IF('保育所'!C37+'保育所'!G37+C37+G37=0,"　",ROUND(('保育所'!E37+'保育所'!H37+E37+H37)/B37*100,1))</f>
        <v>183.3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37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9" t="str">
        <f t="shared" si="6"/>
        <v>　</v>
      </c>
      <c r="J38" s="49" t="str">
        <f t="shared" si="7"/>
        <v>　</v>
      </c>
      <c r="K38" s="49" t="str">
        <f t="shared" si="8"/>
        <v>　</v>
      </c>
      <c r="L38" s="49" t="str">
        <f t="shared" si="9"/>
        <v>　</v>
      </c>
      <c r="M38" s="49" t="str">
        <f t="shared" si="10"/>
        <v>　</v>
      </c>
      <c r="N38" s="49">
        <f>IF('保育所'!C38+'保育所'!G38+C38+G38=0,"　",ROUND(('保育所'!E38+'保育所'!H38+E38+H38)/B38*100,1))</f>
        <v>135.1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29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49" t="str">
        <f t="shared" si="6"/>
        <v>　</v>
      </c>
      <c r="J39" s="49" t="str">
        <f t="shared" si="7"/>
        <v>　</v>
      </c>
      <c r="K39" s="49" t="str">
        <f t="shared" si="8"/>
        <v>　</v>
      </c>
      <c r="L39" s="49" t="str">
        <f t="shared" si="9"/>
        <v>　</v>
      </c>
      <c r="M39" s="49" t="str">
        <f t="shared" si="10"/>
        <v>　</v>
      </c>
      <c r="N39" s="49">
        <f>IF('保育所'!C39+'保育所'!G39+C39+G39=0,"　",ROUND(('保育所'!E39+'保育所'!H39+E39+H39)/B39*100,1))</f>
        <v>206.9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25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9" t="str">
        <f t="shared" si="6"/>
        <v>　</v>
      </c>
      <c r="J40" s="49" t="str">
        <f t="shared" si="7"/>
        <v>　</v>
      </c>
      <c r="K40" s="49" t="str">
        <f t="shared" si="8"/>
        <v>　</v>
      </c>
      <c r="L40" s="49" t="str">
        <f t="shared" si="9"/>
        <v>　</v>
      </c>
      <c r="M40" s="49" t="str">
        <f t="shared" si="10"/>
        <v>　</v>
      </c>
      <c r="N40" s="49">
        <f>IF('保育所'!C40+'保育所'!G40+C40+G40=0,"　",ROUND(('保育所'!E40+'保育所'!H40+E40+H40)/B40*100,1))</f>
        <v>180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539</v>
      </c>
      <c r="C41" s="39">
        <v>3</v>
      </c>
      <c r="D41" s="39">
        <v>2333</v>
      </c>
      <c r="E41" s="39">
        <v>440</v>
      </c>
      <c r="F41" s="39">
        <v>182</v>
      </c>
      <c r="G41" s="39">
        <v>1</v>
      </c>
      <c r="H41" s="39">
        <v>90</v>
      </c>
      <c r="I41" s="49">
        <f t="shared" si="6"/>
        <v>777.7</v>
      </c>
      <c r="J41" s="49">
        <f t="shared" si="7"/>
        <v>5.3</v>
      </c>
      <c r="K41" s="49">
        <f t="shared" si="8"/>
        <v>41.4</v>
      </c>
      <c r="L41" s="49">
        <f t="shared" si="9"/>
        <v>81.6</v>
      </c>
      <c r="M41" s="49">
        <f t="shared" si="10"/>
        <v>98.3</v>
      </c>
      <c r="N41" s="49">
        <f>IF('保育所'!C41+'保育所'!G41+C41+G41=0,"　",ROUND(('保育所'!E41+'保育所'!H41+E41+H41)/B41*100,1))</f>
        <v>173.5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659</v>
      </c>
      <c r="C42" s="39">
        <v>1</v>
      </c>
      <c r="D42" s="39">
        <v>476</v>
      </c>
      <c r="E42" s="39">
        <v>60</v>
      </c>
      <c r="F42" s="39">
        <v>53</v>
      </c>
      <c r="G42" s="39">
        <v>3</v>
      </c>
      <c r="H42" s="39">
        <v>415</v>
      </c>
      <c r="I42" s="49">
        <f t="shared" si="6"/>
        <v>476</v>
      </c>
      <c r="J42" s="49">
        <f t="shared" si="7"/>
        <v>7.9</v>
      </c>
      <c r="K42" s="49">
        <f t="shared" si="8"/>
        <v>88.3</v>
      </c>
      <c r="L42" s="49">
        <f t="shared" si="9"/>
        <v>9.1</v>
      </c>
      <c r="M42" s="49">
        <f t="shared" si="10"/>
        <v>72.1</v>
      </c>
      <c r="N42" s="49">
        <f>IF('保育所'!C42+'保育所'!G42+C42+G42=0,"　",ROUND(('保育所'!E42+'保育所'!H42+E42+H42)/B42*100,1))</f>
        <v>119.1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229</v>
      </c>
      <c r="C43" s="38">
        <v>1</v>
      </c>
      <c r="D43" s="38">
        <v>2068</v>
      </c>
      <c r="E43" s="38">
        <v>290</v>
      </c>
      <c r="F43" s="38">
        <v>221</v>
      </c>
      <c r="G43" s="38">
        <v>0</v>
      </c>
      <c r="H43" s="38">
        <v>0</v>
      </c>
      <c r="I43" s="48">
        <f t="shared" si="6"/>
        <v>2068</v>
      </c>
      <c r="J43" s="48">
        <f t="shared" si="7"/>
        <v>7.1</v>
      </c>
      <c r="K43" s="48">
        <f t="shared" si="8"/>
        <v>76.2</v>
      </c>
      <c r="L43" s="48">
        <f t="shared" si="9"/>
        <v>126.6</v>
      </c>
      <c r="M43" s="48">
        <f t="shared" si="10"/>
        <v>126.6</v>
      </c>
      <c r="N43" s="48">
        <f>IF('保育所'!C43+'保育所'!G43+C43+G43=0,"　",ROUND(('保育所'!E43+'保育所'!H43+E43+H43)/B43*100,1))</f>
        <v>148.5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178</v>
      </c>
      <c r="C44" s="39">
        <v>1</v>
      </c>
      <c r="D44" s="39">
        <v>1491</v>
      </c>
      <c r="E44" s="39">
        <v>210</v>
      </c>
      <c r="F44" s="39">
        <v>166</v>
      </c>
      <c r="G44" s="39">
        <v>0</v>
      </c>
      <c r="H44" s="39">
        <v>0</v>
      </c>
      <c r="I44" s="49">
        <f t="shared" si="6"/>
        <v>1491</v>
      </c>
      <c r="J44" s="49">
        <f t="shared" si="7"/>
        <v>7.1</v>
      </c>
      <c r="K44" s="49">
        <f t="shared" si="8"/>
        <v>79</v>
      </c>
      <c r="L44" s="49">
        <f t="shared" si="9"/>
        <v>118</v>
      </c>
      <c r="M44" s="49">
        <f t="shared" si="10"/>
        <v>118</v>
      </c>
      <c r="N44" s="49">
        <f>IF('保育所'!C44+'保育所'!G44+C44+G44=0,"　",ROUND(('保育所'!E44+'保育所'!H44+E44+H44)/B44*100,1))</f>
        <v>148.9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543</v>
      </c>
      <c r="C45" s="39">
        <v>4</v>
      </c>
      <c r="D45" s="39">
        <v>2605</v>
      </c>
      <c r="E45" s="39">
        <v>620</v>
      </c>
      <c r="F45" s="39">
        <v>317</v>
      </c>
      <c r="G45" s="39">
        <v>1</v>
      </c>
      <c r="H45" s="39">
        <v>40</v>
      </c>
      <c r="I45" s="49">
        <f t="shared" si="6"/>
        <v>651.3</v>
      </c>
      <c r="J45" s="49">
        <f t="shared" si="7"/>
        <v>4.2</v>
      </c>
      <c r="K45" s="49">
        <f t="shared" si="8"/>
        <v>51.1</v>
      </c>
      <c r="L45" s="49">
        <f t="shared" si="9"/>
        <v>114.2</v>
      </c>
      <c r="M45" s="49">
        <f t="shared" si="10"/>
        <v>121.5</v>
      </c>
      <c r="N45" s="49">
        <f>IF('保育所'!C45+'保育所'!G45+C45+G45=0,"　",ROUND(('保育所'!E45+'保育所'!H45+E45+H45)/B45*100,1))</f>
        <v>158.4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453</v>
      </c>
      <c r="C46" s="39">
        <v>4</v>
      </c>
      <c r="D46" s="39">
        <v>2566</v>
      </c>
      <c r="E46" s="39">
        <v>630</v>
      </c>
      <c r="F46" s="39">
        <v>293</v>
      </c>
      <c r="G46" s="39">
        <v>0</v>
      </c>
      <c r="H46" s="39">
        <v>0</v>
      </c>
      <c r="I46" s="49">
        <f t="shared" si="6"/>
        <v>641.5</v>
      </c>
      <c r="J46" s="49">
        <f t="shared" si="7"/>
        <v>4.1</v>
      </c>
      <c r="K46" s="49">
        <f t="shared" si="8"/>
        <v>46.5</v>
      </c>
      <c r="L46" s="49">
        <f t="shared" si="9"/>
        <v>139.1</v>
      </c>
      <c r="M46" s="49">
        <f t="shared" si="10"/>
        <v>139.1</v>
      </c>
      <c r="N46" s="49">
        <f>IF('保育所'!C46+'保育所'!G46+C46+G46=0,"　",ROUND(('保育所'!E46+'保育所'!H46+E46+H46)/B46*100,1))</f>
        <v>170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146</v>
      </c>
      <c r="C47" s="40">
        <v>3</v>
      </c>
      <c r="D47" s="40">
        <v>1107</v>
      </c>
      <c r="E47" s="40">
        <v>240</v>
      </c>
      <c r="F47" s="40">
        <v>100</v>
      </c>
      <c r="G47" s="40">
        <v>0</v>
      </c>
      <c r="H47" s="40">
        <v>0</v>
      </c>
      <c r="I47" s="50">
        <f t="shared" si="6"/>
        <v>369</v>
      </c>
      <c r="J47" s="50">
        <f t="shared" si="7"/>
        <v>4.6</v>
      </c>
      <c r="K47" s="50">
        <f t="shared" si="8"/>
        <v>41.7</v>
      </c>
      <c r="L47" s="50">
        <f t="shared" si="9"/>
        <v>164.4</v>
      </c>
      <c r="M47" s="50">
        <f t="shared" si="10"/>
        <v>164.4</v>
      </c>
      <c r="N47" s="50">
        <f>IF('保育所'!C47+'保育所'!G47+C47+G47=0,"　",ROUND(('保育所'!E47+'保育所'!H47+E47+H47)/B47*100,1))</f>
        <v>219.2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247</v>
      </c>
      <c r="C48" s="39">
        <v>4</v>
      </c>
      <c r="D48" s="39">
        <v>1772</v>
      </c>
      <c r="E48" s="39">
        <v>370</v>
      </c>
      <c r="F48" s="39">
        <v>162</v>
      </c>
      <c r="G48" s="39">
        <v>0</v>
      </c>
      <c r="H48" s="39">
        <v>0</v>
      </c>
      <c r="I48" s="49">
        <f t="shared" si="6"/>
        <v>443</v>
      </c>
      <c r="J48" s="49">
        <f t="shared" si="7"/>
        <v>4.8</v>
      </c>
      <c r="K48" s="49">
        <f t="shared" si="8"/>
        <v>43.8</v>
      </c>
      <c r="L48" s="49">
        <f t="shared" si="9"/>
        <v>149.8</v>
      </c>
      <c r="M48" s="49">
        <f t="shared" si="10"/>
        <v>149.8</v>
      </c>
      <c r="N48" s="49">
        <f>IF('保育所'!C48+'保育所'!G48+C48+G48=0,"　",ROUND(('保育所'!E48+'保育所'!H48+E48+H48)/B48*100,1))</f>
        <v>174.1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109</v>
      </c>
      <c r="C49" s="39">
        <v>1</v>
      </c>
      <c r="D49" s="39">
        <v>118</v>
      </c>
      <c r="E49" s="39">
        <v>60</v>
      </c>
      <c r="F49" s="39">
        <v>38</v>
      </c>
      <c r="G49" s="39">
        <v>0</v>
      </c>
      <c r="H49" s="39">
        <v>0</v>
      </c>
      <c r="I49" s="49">
        <f t="shared" si="6"/>
        <v>118</v>
      </c>
      <c r="J49" s="49">
        <f t="shared" si="7"/>
        <v>2</v>
      </c>
      <c r="K49" s="49">
        <f t="shared" si="8"/>
        <v>63.3</v>
      </c>
      <c r="L49" s="49">
        <f t="shared" si="9"/>
        <v>55</v>
      </c>
      <c r="M49" s="49">
        <f t="shared" si="10"/>
        <v>55</v>
      </c>
      <c r="N49" s="49">
        <f>IF('保育所'!C49+'保育所'!G49+C49+G49=0,"　",ROUND(('保育所'!E49+'保育所'!H49+E49+H49)/B49*100,1))</f>
        <v>165.1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440</v>
      </c>
      <c r="C50" s="39">
        <v>0</v>
      </c>
      <c r="D50" s="39">
        <v>0</v>
      </c>
      <c r="E50" s="39">
        <v>0</v>
      </c>
      <c r="F50" s="39">
        <v>0</v>
      </c>
      <c r="G50" s="39">
        <v>1</v>
      </c>
      <c r="H50" s="39">
        <v>160</v>
      </c>
      <c r="I50" s="49" t="str">
        <f t="shared" si="6"/>
        <v>　</v>
      </c>
      <c r="J50" s="49" t="str">
        <f t="shared" si="7"/>
        <v>　</v>
      </c>
      <c r="K50" s="49" t="str">
        <f t="shared" si="8"/>
        <v>　</v>
      </c>
      <c r="L50" s="49" t="str">
        <f t="shared" si="9"/>
        <v>　</v>
      </c>
      <c r="M50" s="49">
        <f t="shared" si="10"/>
        <v>36.4</v>
      </c>
      <c r="N50" s="49">
        <f>IF('保育所'!C50+'保育所'!G50+C50+G50=0,"　",ROUND(('保育所'!E50+'保育所'!H50+E50+H50)/B50*100,1))</f>
        <v>94.3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219</v>
      </c>
      <c r="C51" s="39">
        <v>2</v>
      </c>
      <c r="D51" s="39">
        <v>855</v>
      </c>
      <c r="E51" s="39">
        <v>220</v>
      </c>
      <c r="F51" s="39">
        <v>87</v>
      </c>
      <c r="G51" s="39">
        <v>0</v>
      </c>
      <c r="H51" s="39">
        <v>0</v>
      </c>
      <c r="I51" s="49">
        <f t="shared" si="6"/>
        <v>427.5</v>
      </c>
      <c r="J51" s="49">
        <f t="shared" si="7"/>
        <v>3.9</v>
      </c>
      <c r="K51" s="49">
        <f t="shared" si="8"/>
        <v>39.5</v>
      </c>
      <c r="L51" s="49">
        <f t="shared" si="9"/>
        <v>100.5</v>
      </c>
      <c r="M51" s="49">
        <f t="shared" si="10"/>
        <v>100.5</v>
      </c>
      <c r="N51" s="49">
        <f>IF('保育所'!C51+'保育所'!G51+C51+G51=0,"　",ROUND(('保育所'!E51+'保育所'!H51+E51+H51)/B51*100,1))</f>
        <v>137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190</v>
      </c>
      <c r="C52" s="39">
        <v>4</v>
      </c>
      <c r="D52" s="39">
        <v>1042</v>
      </c>
      <c r="E52" s="39">
        <v>210</v>
      </c>
      <c r="F52" s="39">
        <v>39</v>
      </c>
      <c r="G52" s="39">
        <v>0</v>
      </c>
      <c r="H52" s="39">
        <v>0</v>
      </c>
      <c r="I52" s="49">
        <f t="shared" si="6"/>
        <v>260.5</v>
      </c>
      <c r="J52" s="49">
        <f t="shared" si="7"/>
        <v>5</v>
      </c>
      <c r="K52" s="49">
        <f t="shared" si="8"/>
        <v>18.6</v>
      </c>
      <c r="L52" s="49">
        <f t="shared" si="9"/>
        <v>110.5</v>
      </c>
      <c r="M52" s="49">
        <f t="shared" si="10"/>
        <v>110.5</v>
      </c>
      <c r="N52" s="49">
        <f>IF('保育所'!C52+'保育所'!G52+C52+G52=0,"　",ROUND(('保育所'!E52+'保育所'!H52+E52+H52)/B52*100,1))</f>
        <v>181.6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237</v>
      </c>
      <c r="C53" s="38">
        <v>1</v>
      </c>
      <c r="D53" s="38">
        <v>770</v>
      </c>
      <c r="E53" s="38">
        <v>210</v>
      </c>
      <c r="F53" s="38">
        <v>129</v>
      </c>
      <c r="G53" s="38">
        <v>0</v>
      </c>
      <c r="H53" s="38">
        <v>0</v>
      </c>
      <c r="I53" s="48">
        <f t="shared" si="6"/>
        <v>770</v>
      </c>
      <c r="J53" s="48">
        <f t="shared" si="7"/>
        <v>3.7</v>
      </c>
      <c r="K53" s="48">
        <f t="shared" si="8"/>
        <v>61.4</v>
      </c>
      <c r="L53" s="48">
        <f t="shared" si="9"/>
        <v>88.6</v>
      </c>
      <c r="M53" s="48">
        <f t="shared" si="10"/>
        <v>88.6</v>
      </c>
      <c r="N53" s="48">
        <f>IF('保育所'!C53+'保育所'!G53+C53+G53=0,"　",ROUND(('保育所'!E53+'保育所'!H53+E53+H53)/B53*100,1))</f>
        <v>135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151</v>
      </c>
      <c r="C54" s="39">
        <v>2</v>
      </c>
      <c r="D54" s="39">
        <v>615</v>
      </c>
      <c r="E54" s="39">
        <v>100</v>
      </c>
      <c r="F54" s="39">
        <v>36</v>
      </c>
      <c r="G54" s="39">
        <v>0</v>
      </c>
      <c r="H54" s="39">
        <v>0</v>
      </c>
      <c r="I54" s="49">
        <f t="shared" si="6"/>
        <v>307.5</v>
      </c>
      <c r="J54" s="49">
        <f t="shared" si="7"/>
        <v>6.2</v>
      </c>
      <c r="K54" s="49">
        <f t="shared" si="8"/>
        <v>36</v>
      </c>
      <c r="L54" s="49">
        <f t="shared" si="9"/>
        <v>66.2</v>
      </c>
      <c r="M54" s="49">
        <f t="shared" si="10"/>
        <v>66.2</v>
      </c>
      <c r="N54" s="49">
        <f>IF('保育所'!C54+'保育所'!G54+C54+G54=0,"　",ROUND(('保育所'!E54+'保育所'!H54+E54+H54)/B54*100,1))</f>
        <v>175.5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463</v>
      </c>
      <c r="C55" s="39">
        <v>2</v>
      </c>
      <c r="D55" s="39">
        <v>910</v>
      </c>
      <c r="E55" s="39">
        <v>180</v>
      </c>
      <c r="F55" s="39">
        <v>104</v>
      </c>
      <c r="G55" s="39">
        <v>1</v>
      </c>
      <c r="H55" s="39">
        <v>150</v>
      </c>
      <c r="I55" s="49">
        <f t="shared" si="6"/>
        <v>455</v>
      </c>
      <c r="J55" s="49">
        <f t="shared" si="7"/>
        <v>5.1</v>
      </c>
      <c r="K55" s="49">
        <f t="shared" si="8"/>
        <v>57.8</v>
      </c>
      <c r="L55" s="49">
        <f t="shared" si="9"/>
        <v>38.9</v>
      </c>
      <c r="M55" s="49">
        <f t="shared" si="10"/>
        <v>71.3</v>
      </c>
      <c r="N55" s="49">
        <f>IF('保育所'!C55+'保育所'!G55+C55+G55=0,"　",ROUND(('保育所'!E55+'保育所'!H55+E55+H55)/B55*100,1))</f>
        <v>128.5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291</v>
      </c>
      <c r="C56" s="39">
        <v>1</v>
      </c>
      <c r="D56" s="39">
        <v>635</v>
      </c>
      <c r="E56" s="39">
        <v>140</v>
      </c>
      <c r="F56" s="39">
        <v>82</v>
      </c>
      <c r="G56" s="39">
        <v>0</v>
      </c>
      <c r="H56" s="39">
        <v>0</v>
      </c>
      <c r="I56" s="49">
        <f t="shared" si="6"/>
        <v>635</v>
      </c>
      <c r="J56" s="49">
        <f t="shared" si="7"/>
        <v>4.5</v>
      </c>
      <c r="K56" s="49">
        <f t="shared" si="8"/>
        <v>58.6</v>
      </c>
      <c r="L56" s="49">
        <f t="shared" si="9"/>
        <v>48.1</v>
      </c>
      <c r="M56" s="49">
        <f t="shared" si="10"/>
        <v>48.1</v>
      </c>
      <c r="N56" s="49">
        <f>IF('保育所'!C56+'保育所'!G56+C56+G56=0,"　",ROUND(('保育所'!E56+'保育所'!H56+E56+H56)/B56*100,1))</f>
        <v>125.4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158</v>
      </c>
      <c r="C57" s="40">
        <v>1</v>
      </c>
      <c r="D57" s="40">
        <v>901</v>
      </c>
      <c r="E57" s="40">
        <v>140</v>
      </c>
      <c r="F57" s="40">
        <v>68</v>
      </c>
      <c r="G57" s="40">
        <v>0</v>
      </c>
      <c r="H57" s="40">
        <v>0</v>
      </c>
      <c r="I57" s="50">
        <f t="shared" si="6"/>
        <v>901</v>
      </c>
      <c r="J57" s="50">
        <f t="shared" si="7"/>
        <v>6.4</v>
      </c>
      <c r="K57" s="50">
        <f t="shared" si="8"/>
        <v>48.6</v>
      </c>
      <c r="L57" s="50">
        <f t="shared" si="9"/>
        <v>88.6</v>
      </c>
      <c r="M57" s="50">
        <f t="shared" si="10"/>
        <v>88.6</v>
      </c>
      <c r="N57" s="50">
        <f>IF('保育所'!C57+'保育所'!G57+C57+G57=0,"　",ROUND(('保育所'!E57+'保育所'!H57+E57+H57)/B57*100,1))</f>
        <v>126.6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222</v>
      </c>
      <c r="C58" s="39">
        <v>2</v>
      </c>
      <c r="D58" s="39">
        <v>1377</v>
      </c>
      <c r="E58" s="39">
        <v>240</v>
      </c>
      <c r="F58" s="39">
        <v>120</v>
      </c>
      <c r="G58" s="39">
        <v>0</v>
      </c>
      <c r="H58" s="39">
        <v>0</v>
      </c>
      <c r="I58" s="49">
        <f t="shared" si="6"/>
        <v>688.5</v>
      </c>
      <c r="J58" s="49">
        <f t="shared" si="7"/>
        <v>5.7</v>
      </c>
      <c r="K58" s="49">
        <f t="shared" si="8"/>
        <v>50</v>
      </c>
      <c r="L58" s="49">
        <f t="shared" si="9"/>
        <v>108.1</v>
      </c>
      <c r="M58" s="49">
        <f t="shared" si="10"/>
        <v>108.1</v>
      </c>
      <c r="N58" s="49">
        <f>IF('保育所'!C58+'保育所'!G58+C58+G58=0,"　",ROUND(('保育所'!E58+'保育所'!H58+E58+H58)/B58*100,1))</f>
        <v>175.7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467</v>
      </c>
      <c r="C59" s="39">
        <v>2</v>
      </c>
      <c r="D59" s="39">
        <v>1151</v>
      </c>
      <c r="E59" s="39">
        <v>180</v>
      </c>
      <c r="F59" s="39">
        <v>100</v>
      </c>
      <c r="G59" s="39">
        <v>1</v>
      </c>
      <c r="H59" s="39">
        <v>245</v>
      </c>
      <c r="I59" s="49">
        <f t="shared" si="6"/>
        <v>575.5</v>
      </c>
      <c r="J59" s="49">
        <f t="shared" si="7"/>
        <v>6.4</v>
      </c>
      <c r="K59" s="49">
        <f t="shared" si="8"/>
        <v>55.6</v>
      </c>
      <c r="L59" s="49">
        <f t="shared" si="9"/>
        <v>38.5</v>
      </c>
      <c r="M59" s="49">
        <f t="shared" si="10"/>
        <v>91</v>
      </c>
      <c r="N59" s="49">
        <f>IF('保育所'!C59+'保育所'!G59+C59+G59=0,"　",ROUND(('保育所'!E59+'保育所'!H59+E59+H59)/B59*100,1))</f>
        <v>140.3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65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49" t="str">
        <f t="shared" si="6"/>
        <v>　</v>
      </c>
      <c r="J60" s="49" t="str">
        <f t="shared" si="7"/>
        <v>　</v>
      </c>
      <c r="K60" s="49" t="str">
        <f t="shared" si="8"/>
        <v>　</v>
      </c>
      <c r="L60" s="49" t="str">
        <f t="shared" si="9"/>
        <v>　</v>
      </c>
      <c r="M60" s="49" t="str">
        <f t="shared" si="10"/>
        <v>　</v>
      </c>
      <c r="N60" s="49">
        <f>IF('保育所'!C60+'保育所'!G60+C60+G60=0,"　",ROUND(('保育所'!E60+'保育所'!H60+E60+H60)/B60*100,1))</f>
        <v>138.5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353</v>
      </c>
      <c r="C61" s="39">
        <v>2</v>
      </c>
      <c r="D61" s="39">
        <v>1977</v>
      </c>
      <c r="E61" s="39">
        <v>420</v>
      </c>
      <c r="F61" s="39">
        <v>303</v>
      </c>
      <c r="G61" s="39">
        <v>0</v>
      </c>
      <c r="H61" s="39">
        <v>0</v>
      </c>
      <c r="I61" s="49">
        <f t="shared" si="6"/>
        <v>988.5</v>
      </c>
      <c r="J61" s="49">
        <f t="shared" si="7"/>
        <v>4.7</v>
      </c>
      <c r="K61" s="49">
        <f t="shared" si="8"/>
        <v>72.1</v>
      </c>
      <c r="L61" s="49">
        <f t="shared" si="9"/>
        <v>119</v>
      </c>
      <c r="M61" s="49">
        <f t="shared" si="10"/>
        <v>119</v>
      </c>
      <c r="N61" s="49">
        <f>IF('保育所'!C61+'保育所'!G61+C61+G61=0,"　",ROUND(('保育所'!E61+'保育所'!H61+E61+H61)/B61*100,1))</f>
        <v>153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176</v>
      </c>
      <c r="C62" s="39">
        <v>1</v>
      </c>
      <c r="D62" s="39">
        <v>1063</v>
      </c>
      <c r="E62" s="39">
        <v>120</v>
      </c>
      <c r="F62" s="39">
        <v>63</v>
      </c>
      <c r="G62" s="39">
        <v>0</v>
      </c>
      <c r="H62" s="39">
        <v>0</v>
      </c>
      <c r="I62" s="49">
        <f t="shared" si="6"/>
        <v>1063</v>
      </c>
      <c r="J62" s="49">
        <f t="shared" si="7"/>
        <v>8.9</v>
      </c>
      <c r="K62" s="49">
        <f t="shared" si="8"/>
        <v>52.5</v>
      </c>
      <c r="L62" s="49">
        <f t="shared" si="9"/>
        <v>68.2</v>
      </c>
      <c r="M62" s="49">
        <f t="shared" si="10"/>
        <v>68.2</v>
      </c>
      <c r="N62" s="49">
        <f>IF('保育所'!C62+'保育所'!G62+C62+G62=0,"　",ROUND(('保育所'!E62+'保育所'!H62+E62+H62)/B62*100,1))</f>
        <v>125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592</v>
      </c>
      <c r="C63" s="38">
        <v>2</v>
      </c>
      <c r="D63" s="38">
        <v>776</v>
      </c>
      <c r="E63" s="38">
        <v>320</v>
      </c>
      <c r="F63" s="38">
        <v>65</v>
      </c>
      <c r="G63" s="38">
        <v>2</v>
      </c>
      <c r="H63" s="38">
        <v>410</v>
      </c>
      <c r="I63" s="48">
        <f t="shared" si="6"/>
        <v>388</v>
      </c>
      <c r="J63" s="48">
        <f t="shared" si="7"/>
        <v>2.4</v>
      </c>
      <c r="K63" s="48">
        <f t="shared" si="8"/>
        <v>20.3</v>
      </c>
      <c r="L63" s="48">
        <f t="shared" si="9"/>
        <v>54.1</v>
      </c>
      <c r="M63" s="48">
        <f t="shared" si="10"/>
        <v>123.3</v>
      </c>
      <c r="N63" s="48">
        <f>IF('保育所'!C63+'保育所'!G63+C63+G63=0,"　",ROUND(('保育所'!E63+'保育所'!H63+E63+H63)/B63*100,1))</f>
        <v>153.7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37</v>
      </c>
      <c r="C64" s="39">
        <v>1</v>
      </c>
      <c r="D64" s="39">
        <v>216</v>
      </c>
      <c r="E64" s="39">
        <v>40</v>
      </c>
      <c r="F64" s="39">
        <v>11</v>
      </c>
      <c r="G64" s="39">
        <v>0</v>
      </c>
      <c r="H64" s="39">
        <v>0</v>
      </c>
      <c r="I64" s="49">
        <f t="shared" si="6"/>
        <v>216</v>
      </c>
      <c r="J64" s="49">
        <f t="shared" si="7"/>
        <v>5.4</v>
      </c>
      <c r="K64" s="49">
        <f t="shared" si="8"/>
        <v>27.5</v>
      </c>
      <c r="L64" s="49">
        <f t="shared" si="9"/>
        <v>108.1</v>
      </c>
      <c r="M64" s="49">
        <f t="shared" si="10"/>
        <v>108.1</v>
      </c>
      <c r="N64" s="49">
        <f>IF('保育所'!C64+'保育所'!G64+C64+G64=0,"　",ROUND(('保育所'!E64+'保育所'!H64+E64+H64)/B64*100,1))</f>
        <v>229.7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250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49" t="str">
        <f t="shared" si="6"/>
        <v>　</v>
      </c>
      <c r="J65" s="49" t="str">
        <f t="shared" si="7"/>
        <v>　</v>
      </c>
      <c r="K65" s="49" t="str">
        <f t="shared" si="8"/>
        <v>　</v>
      </c>
      <c r="L65" s="49" t="str">
        <f t="shared" si="9"/>
        <v>　</v>
      </c>
      <c r="M65" s="49" t="str">
        <f t="shared" si="10"/>
        <v>　</v>
      </c>
      <c r="N65" s="49">
        <f>IF('保育所'!C65+'保育所'!G65+C65+G65=0,"　",ROUND(('保育所'!E65+'保育所'!H65+E65+H65)/B65*100,1))</f>
        <v>168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188</v>
      </c>
      <c r="C66" s="39">
        <v>2</v>
      </c>
      <c r="D66" s="39">
        <v>1496</v>
      </c>
      <c r="E66" s="39">
        <v>440</v>
      </c>
      <c r="F66" s="39">
        <v>166</v>
      </c>
      <c r="G66" s="39">
        <v>0</v>
      </c>
      <c r="H66" s="39">
        <v>0</v>
      </c>
      <c r="I66" s="49">
        <f t="shared" si="6"/>
        <v>748</v>
      </c>
      <c r="J66" s="49">
        <f t="shared" si="7"/>
        <v>3.4</v>
      </c>
      <c r="K66" s="49">
        <f t="shared" si="8"/>
        <v>37.7</v>
      </c>
      <c r="L66" s="49">
        <f t="shared" si="9"/>
        <v>234</v>
      </c>
      <c r="M66" s="49">
        <f t="shared" si="10"/>
        <v>234</v>
      </c>
      <c r="N66" s="49">
        <f>IF('保育所'!C66+'保育所'!G66+C66+G66=0,"　",ROUND(('保育所'!E66+'保育所'!H66+E66+H66)/B66*100,1))</f>
        <v>255.3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1" ref="B67:H67">SUM(B18:B66)</f>
        <v>12737</v>
      </c>
      <c r="C67" s="41">
        <f t="shared" si="11"/>
        <v>90</v>
      </c>
      <c r="D67" s="41">
        <f t="shared" si="11"/>
        <v>49653</v>
      </c>
      <c r="E67" s="41">
        <f t="shared" si="11"/>
        <v>10078</v>
      </c>
      <c r="F67" s="41">
        <f t="shared" si="11"/>
        <v>4909</v>
      </c>
      <c r="G67" s="41">
        <f t="shared" si="11"/>
        <v>14</v>
      </c>
      <c r="H67" s="41">
        <f t="shared" si="11"/>
        <v>1995</v>
      </c>
      <c r="I67" s="51">
        <f t="shared" si="6"/>
        <v>551.7</v>
      </c>
      <c r="J67" s="51">
        <f t="shared" si="7"/>
        <v>4.9</v>
      </c>
      <c r="K67" s="51">
        <f t="shared" si="8"/>
        <v>48.7</v>
      </c>
      <c r="L67" s="51">
        <f t="shared" si="9"/>
        <v>79.1</v>
      </c>
      <c r="M67" s="51">
        <f t="shared" si="10"/>
        <v>94.8</v>
      </c>
      <c r="N67" s="51">
        <f>IF('保育所'!C67+'保育所'!G67+C67+G67=0,"　",ROUND(('保育所'!E67+'保育所'!H67+E67+H67)/B67*100,1))</f>
        <v>152.6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12" ref="B68:H68">SUM(B67,B17)</f>
        <v>59368</v>
      </c>
      <c r="C68" s="43">
        <f t="shared" si="12"/>
        <v>220</v>
      </c>
      <c r="D68" s="43">
        <f t="shared" si="12"/>
        <v>108447</v>
      </c>
      <c r="E68" s="43">
        <f t="shared" si="12"/>
        <v>21378</v>
      </c>
      <c r="F68" s="43">
        <f t="shared" si="12"/>
        <v>11742</v>
      </c>
      <c r="G68" s="43">
        <f t="shared" si="12"/>
        <v>153</v>
      </c>
      <c r="H68" s="43">
        <f t="shared" si="12"/>
        <v>27487</v>
      </c>
      <c r="I68" s="53">
        <f t="shared" si="6"/>
        <v>492.9</v>
      </c>
      <c r="J68" s="53">
        <f t="shared" si="7"/>
        <v>5.1</v>
      </c>
      <c r="K68" s="53">
        <f t="shared" si="8"/>
        <v>54.9</v>
      </c>
      <c r="L68" s="53">
        <f t="shared" si="9"/>
        <v>36</v>
      </c>
      <c r="M68" s="53">
        <f t="shared" si="10"/>
        <v>82.3</v>
      </c>
      <c r="N68" s="53">
        <f>IF('保育所'!C68+'保育所'!G68+C68+G68=0,"　",ROUND(('保育所'!E68+'保育所'!H68+E68+H68)/B68*100,1))</f>
        <v>125.7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12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3">
    <mergeCell ref="B1:M1"/>
    <mergeCell ref="C2:F2"/>
    <mergeCell ref="G2:H2"/>
  </mergeCells>
  <printOptions/>
  <pageMargins left="0.7874015748031497" right="0.7874015748031497" top="0.7874015748031497" bottom="0.3937007874015748" header="0.5905511811023623" footer="0.31496062992125984"/>
  <pageSetup firstPageNumber="305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32" t="s">
        <v>329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7"/>
      <c r="O1" s="286" t="s">
        <v>329</v>
      </c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7"/>
    </row>
    <row r="2" spans="1:28" ht="27" customHeight="1">
      <c r="A2" s="91"/>
      <c r="B2" s="257" t="s">
        <v>321</v>
      </c>
      <c r="C2" s="258"/>
      <c r="D2" s="257" t="s">
        <v>320</v>
      </c>
      <c r="E2" s="258"/>
      <c r="F2" s="257" t="s">
        <v>324</v>
      </c>
      <c r="G2" s="258"/>
      <c r="H2" s="55" t="s">
        <v>322</v>
      </c>
      <c r="I2" s="376" t="s">
        <v>325</v>
      </c>
      <c r="J2" s="377"/>
      <c r="K2" s="55" t="s">
        <v>326</v>
      </c>
      <c r="L2" s="373" t="s">
        <v>327</v>
      </c>
      <c r="M2" s="328"/>
      <c r="N2" s="89" t="s">
        <v>328</v>
      </c>
      <c r="O2" s="374" t="s">
        <v>338</v>
      </c>
      <c r="P2" s="375"/>
      <c r="Q2" s="123" t="s">
        <v>339</v>
      </c>
      <c r="R2" s="373" t="s">
        <v>341</v>
      </c>
      <c r="S2" s="328"/>
      <c r="T2" s="376" t="s">
        <v>342</v>
      </c>
      <c r="U2" s="377"/>
      <c r="V2" s="123" t="s">
        <v>343</v>
      </c>
      <c r="W2" s="374" t="s">
        <v>345</v>
      </c>
      <c r="X2" s="375"/>
      <c r="Y2" s="132" t="s">
        <v>344</v>
      </c>
      <c r="Z2" s="374" t="s">
        <v>347</v>
      </c>
      <c r="AA2" s="375"/>
      <c r="AB2" s="123" t="s">
        <v>347</v>
      </c>
    </row>
    <row r="3" spans="1:28" ht="27" customHeight="1">
      <c r="A3" s="125"/>
      <c r="B3" s="137"/>
      <c r="C3" s="140" t="s">
        <v>330</v>
      </c>
      <c r="D3" s="121"/>
      <c r="E3" s="122" t="s">
        <v>331</v>
      </c>
      <c r="F3" s="121" t="s">
        <v>122</v>
      </c>
      <c r="G3" s="140" t="s">
        <v>332</v>
      </c>
      <c r="H3" s="138" t="s">
        <v>323</v>
      </c>
      <c r="I3" s="121" t="s">
        <v>160</v>
      </c>
      <c r="J3" s="140" t="s">
        <v>333</v>
      </c>
      <c r="K3" s="138" t="s">
        <v>313</v>
      </c>
      <c r="L3" s="36" t="s">
        <v>160</v>
      </c>
      <c r="M3" s="141" t="s">
        <v>334</v>
      </c>
      <c r="N3" s="139" t="s">
        <v>340</v>
      </c>
      <c r="O3" s="159" t="s">
        <v>160</v>
      </c>
      <c r="P3" s="141" t="s">
        <v>349</v>
      </c>
      <c r="Q3" s="139" t="s">
        <v>340</v>
      </c>
      <c r="R3" s="36" t="s">
        <v>160</v>
      </c>
      <c r="S3" s="141" t="s">
        <v>350</v>
      </c>
      <c r="T3" s="121" t="s">
        <v>160</v>
      </c>
      <c r="U3" s="140" t="s">
        <v>351</v>
      </c>
      <c r="V3" s="139" t="s">
        <v>340</v>
      </c>
      <c r="W3" s="273" t="s">
        <v>352</v>
      </c>
      <c r="X3" s="260"/>
      <c r="Y3" s="136" t="s">
        <v>346</v>
      </c>
      <c r="Z3" s="273" t="s">
        <v>353</v>
      </c>
      <c r="AA3" s="260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335</v>
      </c>
      <c r="I4" s="80" t="s">
        <v>318</v>
      </c>
      <c r="J4" s="80" t="s">
        <v>319</v>
      </c>
      <c r="K4" s="80" t="s">
        <v>336</v>
      </c>
      <c r="L4" s="80" t="s">
        <v>318</v>
      </c>
      <c r="M4" s="121" t="s">
        <v>319</v>
      </c>
      <c r="N4" s="131" t="s">
        <v>337</v>
      </c>
      <c r="O4" s="195" t="s">
        <v>318</v>
      </c>
      <c r="P4" s="129" t="s">
        <v>319</v>
      </c>
      <c r="Q4" s="131" t="s">
        <v>354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355</v>
      </c>
      <c r="W4" s="80" t="s">
        <v>318</v>
      </c>
      <c r="X4" s="121" t="s">
        <v>319</v>
      </c>
      <c r="Y4" s="131" t="s">
        <v>356</v>
      </c>
      <c r="Z4" s="80" t="s">
        <v>318</v>
      </c>
      <c r="AA4" s="121" t="s">
        <v>319</v>
      </c>
      <c r="AB4" s="131" t="s">
        <v>357</v>
      </c>
    </row>
    <row r="5" spans="1:28" ht="31.5" customHeight="1">
      <c r="A5" s="5" t="s">
        <v>0</v>
      </c>
      <c r="B5" s="39">
        <v>49</v>
      </c>
      <c r="C5" s="49">
        <v>0</v>
      </c>
      <c r="D5" s="39">
        <v>661</v>
      </c>
      <c r="E5" s="66">
        <v>0</v>
      </c>
      <c r="F5" s="118">
        <v>16314</v>
      </c>
      <c r="G5" s="49">
        <v>0</v>
      </c>
      <c r="H5" s="49">
        <f>ROUND((F5+G5)/(D5+E5),1)</f>
        <v>24.7</v>
      </c>
      <c r="I5" s="39">
        <v>177658</v>
      </c>
      <c r="J5" s="49">
        <v>0</v>
      </c>
      <c r="K5" s="49">
        <f>ROUND((I5+J5)/(F5+G5),1)</f>
        <v>10.9</v>
      </c>
      <c r="L5" s="39">
        <v>176709</v>
      </c>
      <c r="M5" s="49">
        <v>0</v>
      </c>
      <c r="N5" s="49">
        <f>ROUND((L5+M5)/(I5+J5)*100,1)</f>
        <v>99.5</v>
      </c>
      <c r="O5" s="39">
        <v>274</v>
      </c>
      <c r="P5" s="49">
        <v>0</v>
      </c>
      <c r="Q5" s="49">
        <f>ROUND((O5+P5)/(L5+M5)*100,1)</f>
        <v>0.2</v>
      </c>
      <c r="R5" s="118">
        <v>24528</v>
      </c>
      <c r="S5" s="49">
        <v>0</v>
      </c>
      <c r="T5" s="39">
        <v>135355</v>
      </c>
      <c r="U5" s="49">
        <v>0</v>
      </c>
      <c r="V5" s="49">
        <f>IF(R5+T5=0,0,ROUND((R5+S5)/(T5+U5)*100,1))</f>
        <v>18.1</v>
      </c>
      <c r="W5" s="39">
        <v>40</v>
      </c>
      <c r="X5" s="49">
        <v>0</v>
      </c>
      <c r="Y5" s="49">
        <f>IF(W5=0,0,ROUND((W5+X5)/(B5+C5)*100,1))</f>
        <v>81.6</v>
      </c>
      <c r="Z5" s="39">
        <v>48</v>
      </c>
      <c r="AA5" s="49">
        <v>0</v>
      </c>
      <c r="AB5" s="49">
        <f>IF(Z5=0,0,ROUND((Z5+AA5)/(B5+C5)*100,1))</f>
        <v>98</v>
      </c>
    </row>
    <row r="6" spans="1:28" ht="31.5" customHeight="1">
      <c r="A6" s="6" t="s">
        <v>1</v>
      </c>
      <c r="B6" s="39">
        <v>21</v>
      </c>
      <c r="C6" s="49">
        <v>0</v>
      </c>
      <c r="D6" s="39">
        <v>318</v>
      </c>
      <c r="E6" s="49">
        <v>0</v>
      </c>
      <c r="F6" s="39">
        <v>7946</v>
      </c>
      <c r="G6" s="49">
        <v>0</v>
      </c>
      <c r="H6" s="49">
        <f aca="true" t="shared" si="0" ref="H6:H68">ROUND((F6+G6)/(D6+E6),1)</f>
        <v>25</v>
      </c>
      <c r="I6" s="39">
        <v>89556</v>
      </c>
      <c r="J6" s="49">
        <v>0</v>
      </c>
      <c r="K6" s="49">
        <f aca="true" t="shared" si="1" ref="K6:K68">ROUND((I6+J6)/(F6+G6),1)</f>
        <v>11.3</v>
      </c>
      <c r="L6" s="39">
        <v>89423</v>
      </c>
      <c r="M6" s="49">
        <v>0</v>
      </c>
      <c r="N6" s="49">
        <f aca="true" t="shared" si="2" ref="N6:N68">ROUND((L6+M6)/(I6+J6)*100,1)</f>
        <v>99.9</v>
      </c>
      <c r="O6" s="39">
        <v>4871</v>
      </c>
      <c r="P6" s="49">
        <v>0</v>
      </c>
      <c r="Q6" s="49">
        <f aca="true" t="shared" si="3" ref="Q6:Q68">ROUND((O6+P6)/(L6+M6)*100,1)</f>
        <v>5.4</v>
      </c>
      <c r="R6" s="39">
        <v>9212</v>
      </c>
      <c r="S6" s="49">
        <v>0</v>
      </c>
      <c r="T6" s="39">
        <v>77380</v>
      </c>
      <c r="U6" s="49">
        <v>0</v>
      </c>
      <c r="V6" s="49">
        <f aca="true" t="shared" si="4" ref="V6:V68">IF(R6+T6=0,0,ROUND((R6+S6)/(T6+U6)*100,1))</f>
        <v>11.9</v>
      </c>
      <c r="W6" s="39">
        <v>19</v>
      </c>
      <c r="X6" s="49">
        <v>0</v>
      </c>
      <c r="Y6" s="49">
        <f aca="true" t="shared" si="5" ref="Y6:Y68">IF(W6=0,0,ROUND((W6+X6)/(B6+C6)*100,1))</f>
        <v>90.5</v>
      </c>
      <c r="Z6" s="39">
        <v>21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62</v>
      </c>
      <c r="C7" s="49">
        <v>0</v>
      </c>
      <c r="D7" s="39">
        <v>857</v>
      </c>
      <c r="E7" s="49">
        <v>0</v>
      </c>
      <c r="F7" s="39">
        <v>20664</v>
      </c>
      <c r="G7" s="49">
        <v>0</v>
      </c>
      <c r="H7" s="49">
        <f t="shared" si="0"/>
        <v>24.1</v>
      </c>
      <c r="I7" s="39">
        <v>226143</v>
      </c>
      <c r="J7" s="49">
        <v>0</v>
      </c>
      <c r="K7" s="49">
        <f t="shared" si="1"/>
        <v>10.9</v>
      </c>
      <c r="L7" s="39">
        <v>225931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31386</v>
      </c>
      <c r="S7" s="49">
        <v>0</v>
      </c>
      <c r="T7" s="39">
        <v>185463</v>
      </c>
      <c r="U7" s="49">
        <v>0</v>
      </c>
      <c r="V7" s="49">
        <f t="shared" si="4"/>
        <v>16.9</v>
      </c>
      <c r="W7" s="39">
        <v>55</v>
      </c>
      <c r="X7" s="49">
        <v>0</v>
      </c>
      <c r="Y7" s="49">
        <f t="shared" si="5"/>
        <v>88.7</v>
      </c>
      <c r="Z7" s="39">
        <v>58</v>
      </c>
      <c r="AA7" s="49">
        <v>0</v>
      </c>
      <c r="AB7" s="49">
        <f t="shared" si="6"/>
        <v>93.5</v>
      </c>
    </row>
    <row r="8" spans="1:28" ht="31.5" customHeight="1">
      <c r="A8" s="6" t="s">
        <v>3</v>
      </c>
      <c r="B8" s="39">
        <v>77</v>
      </c>
      <c r="C8" s="49">
        <v>0</v>
      </c>
      <c r="D8" s="39">
        <v>856</v>
      </c>
      <c r="E8" s="49">
        <v>0</v>
      </c>
      <c r="F8" s="39">
        <v>21547</v>
      </c>
      <c r="G8" s="49">
        <v>0</v>
      </c>
      <c r="H8" s="49">
        <f t="shared" si="0"/>
        <v>25.2</v>
      </c>
      <c r="I8" s="39">
        <v>257540</v>
      </c>
      <c r="J8" s="49">
        <v>0</v>
      </c>
      <c r="K8" s="49">
        <f t="shared" si="1"/>
        <v>12</v>
      </c>
      <c r="L8" s="39">
        <v>246118</v>
      </c>
      <c r="M8" s="49">
        <v>0</v>
      </c>
      <c r="N8" s="49">
        <f t="shared" si="2"/>
        <v>95.6</v>
      </c>
      <c r="O8" s="39">
        <v>0</v>
      </c>
      <c r="P8" s="49">
        <v>0</v>
      </c>
      <c r="Q8" s="49">
        <f t="shared" si="3"/>
        <v>0</v>
      </c>
      <c r="R8" s="39">
        <v>28732</v>
      </c>
      <c r="S8" s="49">
        <v>0</v>
      </c>
      <c r="T8" s="39">
        <v>168597</v>
      </c>
      <c r="U8" s="49">
        <v>0</v>
      </c>
      <c r="V8" s="49">
        <f t="shared" si="4"/>
        <v>17</v>
      </c>
      <c r="W8" s="39">
        <v>68</v>
      </c>
      <c r="X8" s="49">
        <v>0</v>
      </c>
      <c r="Y8" s="49">
        <f t="shared" si="5"/>
        <v>88.3</v>
      </c>
      <c r="Z8" s="39">
        <v>67</v>
      </c>
      <c r="AA8" s="49">
        <v>0</v>
      </c>
      <c r="AB8" s="49">
        <f t="shared" si="6"/>
        <v>87</v>
      </c>
    </row>
    <row r="9" spans="1:28" ht="31.5" customHeight="1">
      <c r="A9" s="7" t="s">
        <v>4</v>
      </c>
      <c r="B9" s="40">
        <v>15</v>
      </c>
      <c r="C9" s="50">
        <v>0</v>
      </c>
      <c r="D9" s="40">
        <v>190</v>
      </c>
      <c r="E9" s="50">
        <v>0</v>
      </c>
      <c r="F9" s="40">
        <v>4315</v>
      </c>
      <c r="G9" s="50">
        <v>0</v>
      </c>
      <c r="H9" s="50">
        <f t="shared" si="0"/>
        <v>22.7</v>
      </c>
      <c r="I9" s="40">
        <v>52637</v>
      </c>
      <c r="J9" s="50">
        <v>0</v>
      </c>
      <c r="K9" s="50">
        <f t="shared" si="1"/>
        <v>12.2</v>
      </c>
      <c r="L9" s="40">
        <v>52436</v>
      </c>
      <c r="M9" s="50">
        <v>0</v>
      </c>
      <c r="N9" s="50">
        <f t="shared" si="2"/>
        <v>99.6</v>
      </c>
      <c r="O9" s="40">
        <v>0</v>
      </c>
      <c r="P9" s="50">
        <v>0</v>
      </c>
      <c r="Q9" s="50">
        <f t="shared" si="3"/>
        <v>0</v>
      </c>
      <c r="R9" s="40">
        <v>9224</v>
      </c>
      <c r="S9" s="50">
        <v>0</v>
      </c>
      <c r="T9" s="40">
        <v>37418</v>
      </c>
      <c r="U9" s="50">
        <v>0</v>
      </c>
      <c r="V9" s="50">
        <f t="shared" si="4"/>
        <v>24.7</v>
      </c>
      <c r="W9" s="40">
        <v>13</v>
      </c>
      <c r="X9" s="50">
        <v>0</v>
      </c>
      <c r="Y9" s="50">
        <f t="shared" si="5"/>
        <v>86.7</v>
      </c>
      <c r="Z9" s="40">
        <v>15</v>
      </c>
      <c r="AA9" s="50">
        <v>0</v>
      </c>
      <c r="AB9" s="50">
        <f t="shared" si="6"/>
        <v>100</v>
      </c>
    </row>
    <row r="10" spans="1:28" ht="31.5" customHeight="1">
      <c r="A10" s="5" t="s">
        <v>5</v>
      </c>
      <c r="B10" s="38">
        <v>18</v>
      </c>
      <c r="C10" s="48">
        <v>0</v>
      </c>
      <c r="D10" s="38">
        <v>221</v>
      </c>
      <c r="E10" s="48">
        <v>0</v>
      </c>
      <c r="F10" s="38">
        <v>5098</v>
      </c>
      <c r="G10" s="48">
        <v>0</v>
      </c>
      <c r="H10" s="48">
        <f t="shared" si="0"/>
        <v>23.1</v>
      </c>
      <c r="I10" s="38">
        <v>59850</v>
      </c>
      <c r="J10" s="48">
        <v>0</v>
      </c>
      <c r="K10" s="48">
        <f t="shared" si="1"/>
        <v>11.7</v>
      </c>
      <c r="L10" s="38">
        <v>59104</v>
      </c>
      <c r="M10" s="48">
        <v>0</v>
      </c>
      <c r="N10" s="48">
        <f t="shared" si="2"/>
        <v>98.8</v>
      </c>
      <c r="O10" s="38">
        <v>0</v>
      </c>
      <c r="P10" s="48">
        <v>0</v>
      </c>
      <c r="Q10" s="48">
        <f t="shared" si="3"/>
        <v>0</v>
      </c>
      <c r="R10" s="38">
        <v>11316</v>
      </c>
      <c r="S10" s="48">
        <v>0</v>
      </c>
      <c r="T10" s="38">
        <v>44472</v>
      </c>
      <c r="U10" s="48">
        <v>0</v>
      </c>
      <c r="V10" s="48">
        <f t="shared" si="4"/>
        <v>25.4</v>
      </c>
      <c r="W10" s="38">
        <v>14</v>
      </c>
      <c r="X10" s="48">
        <v>0</v>
      </c>
      <c r="Y10" s="48">
        <f t="shared" si="5"/>
        <v>77.8</v>
      </c>
      <c r="Z10" s="38">
        <v>15</v>
      </c>
      <c r="AA10" s="48">
        <v>0</v>
      </c>
      <c r="AB10" s="48">
        <f t="shared" si="6"/>
        <v>83.3</v>
      </c>
    </row>
    <row r="11" spans="1:28" ht="31.5" customHeight="1">
      <c r="A11" s="6" t="s">
        <v>6</v>
      </c>
      <c r="B11" s="39">
        <v>24</v>
      </c>
      <c r="C11" s="49">
        <v>0</v>
      </c>
      <c r="D11" s="39">
        <v>167</v>
      </c>
      <c r="E11" s="49">
        <v>0</v>
      </c>
      <c r="F11" s="39">
        <v>3190</v>
      </c>
      <c r="G11" s="49">
        <v>0</v>
      </c>
      <c r="H11" s="49">
        <f t="shared" si="0"/>
        <v>19.1</v>
      </c>
      <c r="I11" s="39">
        <v>53956</v>
      </c>
      <c r="J11" s="49">
        <v>0</v>
      </c>
      <c r="K11" s="49">
        <f t="shared" si="1"/>
        <v>16.9</v>
      </c>
      <c r="L11" s="39">
        <v>53150</v>
      </c>
      <c r="M11" s="49">
        <v>0</v>
      </c>
      <c r="N11" s="49">
        <f t="shared" si="2"/>
        <v>98.5</v>
      </c>
      <c r="O11" s="39">
        <v>663</v>
      </c>
      <c r="P11" s="49">
        <v>0</v>
      </c>
      <c r="Q11" s="49">
        <f t="shared" si="3"/>
        <v>1.2</v>
      </c>
      <c r="R11" s="39">
        <v>13331</v>
      </c>
      <c r="S11" s="49">
        <v>0</v>
      </c>
      <c r="T11" s="39">
        <v>57091</v>
      </c>
      <c r="U11" s="49">
        <v>0</v>
      </c>
      <c r="V11" s="49">
        <f t="shared" si="4"/>
        <v>23.4</v>
      </c>
      <c r="W11" s="39">
        <v>21</v>
      </c>
      <c r="X11" s="49">
        <v>0</v>
      </c>
      <c r="Y11" s="49">
        <f t="shared" si="5"/>
        <v>87.5</v>
      </c>
      <c r="Z11" s="39">
        <v>22</v>
      </c>
      <c r="AA11" s="49">
        <v>0</v>
      </c>
      <c r="AB11" s="49">
        <f t="shared" si="6"/>
        <v>91.7</v>
      </c>
    </row>
    <row r="12" spans="1:28" ht="31.5" customHeight="1">
      <c r="A12" s="6" t="s">
        <v>7</v>
      </c>
      <c r="B12" s="39">
        <v>10</v>
      </c>
      <c r="C12" s="49">
        <v>0</v>
      </c>
      <c r="D12" s="39">
        <v>106</v>
      </c>
      <c r="E12" s="49">
        <v>0</v>
      </c>
      <c r="F12" s="39">
        <v>2296</v>
      </c>
      <c r="G12" s="49">
        <v>0</v>
      </c>
      <c r="H12" s="49">
        <f t="shared" si="0"/>
        <v>21.7</v>
      </c>
      <c r="I12" s="39">
        <v>30993</v>
      </c>
      <c r="J12" s="49">
        <v>0</v>
      </c>
      <c r="K12" s="49">
        <f t="shared" si="1"/>
        <v>13.5</v>
      </c>
      <c r="L12" s="39">
        <v>30993</v>
      </c>
      <c r="M12" s="49">
        <v>0</v>
      </c>
      <c r="N12" s="49">
        <f t="shared" si="2"/>
        <v>100</v>
      </c>
      <c r="O12" s="39">
        <v>0</v>
      </c>
      <c r="P12" s="49">
        <v>0</v>
      </c>
      <c r="Q12" s="49">
        <f t="shared" si="3"/>
        <v>0</v>
      </c>
      <c r="R12" s="39">
        <v>5426</v>
      </c>
      <c r="S12" s="49">
        <v>0</v>
      </c>
      <c r="T12" s="39">
        <v>28948</v>
      </c>
      <c r="U12" s="49">
        <v>0</v>
      </c>
      <c r="V12" s="49">
        <f t="shared" si="4"/>
        <v>18.7</v>
      </c>
      <c r="W12" s="39">
        <v>9</v>
      </c>
      <c r="X12" s="49">
        <v>0</v>
      </c>
      <c r="Y12" s="49">
        <f t="shared" si="5"/>
        <v>90</v>
      </c>
      <c r="Z12" s="39">
        <v>10</v>
      </c>
      <c r="AA12" s="49">
        <v>0</v>
      </c>
      <c r="AB12" s="49">
        <f t="shared" si="6"/>
        <v>100</v>
      </c>
    </row>
    <row r="13" spans="1:28" ht="31.5" customHeight="1">
      <c r="A13" s="6" t="s">
        <v>8</v>
      </c>
      <c r="B13" s="39">
        <v>23</v>
      </c>
      <c r="C13" s="49">
        <v>0</v>
      </c>
      <c r="D13" s="39">
        <v>186</v>
      </c>
      <c r="E13" s="49">
        <v>0</v>
      </c>
      <c r="F13" s="39">
        <v>3574</v>
      </c>
      <c r="G13" s="49">
        <v>0</v>
      </c>
      <c r="H13" s="49">
        <f t="shared" si="0"/>
        <v>19.2</v>
      </c>
      <c r="I13" s="39">
        <v>57720</v>
      </c>
      <c r="J13" s="49">
        <v>0</v>
      </c>
      <c r="K13" s="49">
        <f t="shared" si="1"/>
        <v>16.1</v>
      </c>
      <c r="L13" s="39">
        <v>57045</v>
      </c>
      <c r="M13" s="49">
        <v>0</v>
      </c>
      <c r="N13" s="49">
        <f t="shared" si="2"/>
        <v>98.8</v>
      </c>
      <c r="O13" s="39">
        <v>0</v>
      </c>
      <c r="P13" s="49">
        <v>0</v>
      </c>
      <c r="Q13" s="49">
        <f t="shared" si="3"/>
        <v>0</v>
      </c>
      <c r="R13" s="39">
        <v>13158</v>
      </c>
      <c r="S13" s="49">
        <v>0</v>
      </c>
      <c r="T13" s="39">
        <v>52331</v>
      </c>
      <c r="U13" s="49">
        <v>0</v>
      </c>
      <c r="V13" s="49">
        <f t="shared" si="4"/>
        <v>25.1</v>
      </c>
      <c r="W13" s="39">
        <v>19</v>
      </c>
      <c r="X13" s="49">
        <v>0</v>
      </c>
      <c r="Y13" s="49">
        <f t="shared" si="5"/>
        <v>82.6</v>
      </c>
      <c r="Z13" s="39">
        <v>21</v>
      </c>
      <c r="AA13" s="49">
        <v>0</v>
      </c>
      <c r="AB13" s="49">
        <f t="shared" si="6"/>
        <v>91.3</v>
      </c>
    </row>
    <row r="14" spans="1:28" ht="31.5" customHeight="1">
      <c r="A14" s="7" t="s">
        <v>70</v>
      </c>
      <c r="B14" s="40">
        <v>25</v>
      </c>
      <c r="C14" s="50">
        <v>0</v>
      </c>
      <c r="D14" s="40">
        <v>163</v>
      </c>
      <c r="E14" s="50">
        <v>0</v>
      </c>
      <c r="F14" s="40">
        <v>2595</v>
      </c>
      <c r="G14" s="50">
        <v>0</v>
      </c>
      <c r="H14" s="50">
        <f t="shared" si="0"/>
        <v>15.9</v>
      </c>
      <c r="I14" s="40">
        <v>56823</v>
      </c>
      <c r="J14" s="50">
        <v>0</v>
      </c>
      <c r="K14" s="50">
        <f t="shared" si="1"/>
        <v>21.9</v>
      </c>
      <c r="L14" s="40">
        <v>48950</v>
      </c>
      <c r="M14" s="50">
        <v>0</v>
      </c>
      <c r="N14" s="50">
        <f t="shared" si="2"/>
        <v>86.1</v>
      </c>
      <c r="O14" s="40">
        <v>3540</v>
      </c>
      <c r="P14" s="50">
        <v>0</v>
      </c>
      <c r="Q14" s="50">
        <f t="shared" si="3"/>
        <v>7.2</v>
      </c>
      <c r="R14" s="40">
        <v>14900</v>
      </c>
      <c r="S14" s="50">
        <v>0</v>
      </c>
      <c r="T14" s="40">
        <v>64165</v>
      </c>
      <c r="U14" s="50">
        <v>0</v>
      </c>
      <c r="V14" s="50">
        <f t="shared" si="4"/>
        <v>23.2</v>
      </c>
      <c r="W14" s="40">
        <v>24</v>
      </c>
      <c r="X14" s="50">
        <v>0</v>
      </c>
      <c r="Y14" s="50">
        <f t="shared" si="5"/>
        <v>96</v>
      </c>
      <c r="Z14" s="40">
        <v>21</v>
      </c>
      <c r="AA14" s="50">
        <v>0</v>
      </c>
      <c r="AB14" s="50">
        <f t="shared" si="6"/>
        <v>84</v>
      </c>
    </row>
    <row r="15" spans="1:28" ht="31.5" customHeight="1">
      <c r="A15" s="6" t="s">
        <v>71</v>
      </c>
      <c r="B15" s="39">
        <v>16</v>
      </c>
      <c r="C15" s="49">
        <v>0</v>
      </c>
      <c r="D15" s="39">
        <v>181</v>
      </c>
      <c r="E15" s="49">
        <v>0</v>
      </c>
      <c r="F15" s="39">
        <v>4037</v>
      </c>
      <c r="G15" s="49">
        <v>0</v>
      </c>
      <c r="H15" s="49">
        <f t="shared" si="0"/>
        <v>22.3</v>
      </c>
      <c r="I15" s="39">
        <v>53432</v>
      </c>
      <c r="J15" s="49">
        <v>0</v>
      </c>
      <c r="K15" s="49">
        <f t="shared" si="1"/>
        <v>13.2</v>
      </c>
      <c r="L15" s="39">
        <v>53312</v>
      </c>
      <c r="M15" s="49">
        <v>0</v>
      </c>
      <c r="N15" s="49">
        <f t="shared" si="2"/>
        <v>99.8</v>
      </c>
      <c r="O15" s="39">
        <v>0</v>
      </c>
      <c r="P15" s="49">
        <v>0</v>
      </c>
      <c r="Q15" s="49">
        <f t="shared" si="3"/>
        <v>0</v>
      </c>
      <c r="R15" s="39">
        <v>5320</v>
      </c>
      <c r="S15" s="49">
        <v>0</v>
      </c>
      <c r="T15" s="39">
        <v>46841</v>
      </c>
      <c r="U15" s="49">
        <v>0</v>
      </c>
      <c r="V15" s="49">
        <f t="shared" si="4"/>
        <v>11.4</v>
      </c>
      <c r="W15" s="39">
        <v>10</v>
      </c>
      <c r="X15" s="49">
        <v>0</v>
      </c>
      <c r="Y15" s="49">
        <f t="shared" si="5"/>
        <v>62.5</v>
      </c>
      <c r="Z15" s="39">
        <v>16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21</v>
      </c>
      <c r="C16" s="49">
        <v>0.5</v>
      </c>
      <c r="D16" s="39">
        <v>195</v>
      </c>
      <c r="E16" s="49">
        <v>3.6</v>
      </c>
      <c r="F16" s="39">
        <v>3987</v>
      </c>
      <c r="G16" s="49">
        <v>41</v>
      </c>
      <c r="H16" s="49">
        <f t="shared" si="0"/>
        <v>20.3</v>
      </c>
      <c r="I16" s="39">
        <v>55163</v>
      </c>
      <c r="J16" s="49">
        <v>1152.8</v>
      </c>
      <c r="K16" s="49">
        <f t="shared" si="1"/>
        <v>14</v>
      </c>
      <c r="L16" s="39">
        <v>53826</v>
      </c>
      <c r="M16" s="49">
        <v>1152.8</v>
      </c>
      <c r="N16" s="49">
        <f t="shared" si="2"/>
        <v>97.6</v>
      </c>
      <c r="O16" s="39">
        <v>0</v>
      </c>
      <c r="P16" s="49">
        <v>0</v>
      </c>
      <c r="Q16" s="49">
        <f t="shared" si="3"/>
        <v>0</v>
      </c>
      <c r="R16" s="39">
        <v>13021</v>
      </c>
      <c r="S16" s="49">
        <v>660.8</v>
      </c>
      <c r="T16" s="39">
        <v>58090</v>
      </c>
      <c r="U16" s="49">
        <v>1813.6</v>
      </c>
      <c r="V16" s="49">
        <f t="shared" si="4"/>
        <v>22.8</v>
      </c>
      <c r="W16" s="39">
        <v>21</v>
      </c>
      <c r="X16" s="49">
        <v>0.5</v>
      </c>
      <c r="Y16" s="49">
        <f t="shared" si="5"/>
        <v>100</v>
      </c>
      <c r="Z16" s="39">
        <v>21</v>
      </c>
      <c r="AA16" s="49">
        <v>0.5</v>
      </c>
      <c r="AB16" s="49">
        <f t="shared" si="6"/>
        <v>100</v>
      </c>
    </row>
    <row r="17" spans="1:28" ht="31.5" customHeight="1" thickBot="1" thickTop="1">
      <c r="A17" s="8" t="s">
        <v>78</v>
      </c>
      <c r="B17" s="41">
        <f aca="true" t="shared" si="7" ref="B17:M17">SUM(B5:B16)</f>
        <v>361</v>
      </c>
      <c r="C17" s="51">
        <f t="shared" si="7"/>
        <v>0.5</v>
      </c>
      <c r="D17" s="41">
        <f t="shared" si="7"/>
        <v>4101</v>
      </c>
      <c r="E17" s="51">
        <f t="shared" si="7"/>
        <v>3.6</v>
      </c>
      <c r="F17" s="41">
        <f t="shared" si="7"/>
        <v>95563</v>
      </c>
      <c r="G17" s="51">
        <f t="shared" si="7"/>
        <v>41</v>
      </c>
      <c r="H17" s="51">
        <f t="shared" si="0"/>
        <v>23.3</v>
      </c>
      <c r="I17" s="41">
        <f t="shared" si="7"/>
        <v>1171471</v>
      </c>
      <c r="J17" s="51">
        <f t="shared" si="7"/>
        <v>1152.8</v>
      </c>
      <c r="K17" s="51">
        <f t="shared" si="1"/>
        <v>12.3</v>
      </c>
      <c r="L17" s="41">
        <f t="shared" si="7"/>
        <v>1146997</v>
      </c>
      <c r="M17" s="51">
        <f t="shared" si="7"/>
        <v>1152.8</v>
      </c>
      <c r="N17" s="51">
        <f t="shared" si="2"/>
        <v>97.9</v>
      </c>
      <c r="O17" s="41">
        <f>SUM(O5:O16)</f>
        <v>9348</v>
      </c>
      <c r="P17" s="51">
        <f>SUM(P5:P16)</f>
        <v>0</v>
      </c>
      <c r="Q17" s="51">
        <f t="shared" si="3"/>
        <v>0.8</v>
      </c>
      <c r="R17" s="41">
        <f>SUM(R5:R16)</f>
        <v>179554</v>
      </c>
      <c r="S17" s="51">
        <f>SUM(S5:S16)</f>
        <v>660.8</v>
      </c>
      <c r="T17" s="41">
        <f>SUM(T5:T16)</f>
        <v>956151</v>
      </c>
      <c r="U17" s="51">
        <f>SUM(U5:U16)</f>
        <v>1813.6</v>
      </c>
      <c r="V17" s="51">
        <f t="shared" si="4"/>
        <v>18.8</v>
      </c>
      <c r="W17" s="41">
        <f>SUM(W5:W16)</f>
        <v>313</v>
      </c>
      <c r="X17" s="51">
        <f>SUM(X5:X16)</f>
        <v>0.5</v>
      </c>
      <c r="Y17" s="51">
        <f t="shared" si="5"/>
        <v>86.7</v>
      </c>
      <c r="Z17" s="41">
        <f>SUM(Z5:Z16)</f>
        <v>335</v>
      </c>
      <c r="AA17" s="51">
        <f>SUM(AA5:AA16)</f>
        <v>0.5</v>
      </c>
      <c r="AB17" s="51">
        <f t="shared" si="6"/>
        <v>92.8</v>
      </c>
    </row>
    <row r="18" spans="1:28" ht="31.5" customHeight="1" thickTop="1">
      <c r="A18" s="6" t="s">
        <v>9</v>
      </c>
      <c r="B18" s="39">
        <v>4</v>
      </c>
      <c r="C18" s="49">
        <v>0</v>
      </c>
      <c r="D18" s="39">
        <v>34</v>
      </c>
      <c r="E18" s="49">
        <v>0</v>
      </c>
      <c r="F18" s="39">
        <v>696</v>
      </c>
      <c r="G18" s="49">
        <v>0</v>
      </c>
      <c r="H18" s="49">
        <f t="shared" si="0"/>
        <v>20.5</v>
      </c>
      <c r="I18" s="39">
        <v>10757</v>
      </c>
      <c r="J18" s="49">
        <v>0</v>
      </c>
      <c r="K18" s="49">
        <f t="shared" si="1"/>
        <v>15.5</v>
      </c>
      <c r="L18" s="39">
        <v>10757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1951</v>
      </c>
      <c r="S18" s="49">
        <v>0</v>
      </c>
      <c r="T18" s="39">
        <v>9385</v>
      </c>
      <c r="U18" s="49">
        <v>0</v>
      </c>
      <c r="V18" s="49">
        <f t="shared" si="4"/>
        <v>20.8</v>
      </c>
      <c r="W18" s="39">
        <v>3</v>
      </c>
      <c r="X18" s="49">
        <v>0</v>
      </c>
      <c r="Y18" s="49">
        <f t="shared" si="5"/>
        <v>75</v>
      </c>
      <c r="Z18" s="39">
        <v>4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4</v>
      </c>
      <c r="C19" s="49">
        <v>0.5</v>
      </c>
      <c r="D19" s="39">
        <v>32</v>
      </c>
      <c r="E19" s="49">
        <v>2.4</v>
      </c>
      <c r="F19" s="39">
        <v>556</v>
      </c>
      <c r="G19" s="49">
        <v>27</v>
      </c>
      <c r="H19" s="49">
        <f t="shared" si="0"/>
        <v>16.9</v>
      </c>
      <c r="I19" s="39">
        <v>9669</v>
      </c>
      <c r="J19" s="49">
        <v>759.2</v>
      </c>
      <c r="K19" s="49">
        <f t="shared" si="1"/>
        <v>17.9</v>
      </c>
      <c r="L19" s="39">
        <v>9643</v>
      </c>
      <c r="M19" s="49">
        <v>759.2</v>
      </c>
      <c r="N19" s="49">
        <f t="shared" si="2"/>
        <v>99.8</v>
      </c>
      <c r="O19" s="39">
        <v>0</v>
      </c>
      <c r="P19" s="49">
        <v>0</v>
      </c>
      <c r="Q19" s="49">
        <f t="shared" si="3"/>
        <v>0</v>
      </c>
      <c r="R19" s="39">
        <v>2325</v>
      </c>
      <c r="S19" s="49">
        <v>435.2</v>
      </c>
      <c r="T19" s="39">
        <v>11997</v>
      </c>
      <c r="U19" s="49">
        <v>1194.4</v>
      </c>
      <c r="V19" s="49">
        <f t="shared" si="4"/>
        <v>20.9</v>
      </c>
      <c r="W19" s="39">
        <v>4</v>
      </c>
      <c r="X19" s="49">
        <v>0.5</v>
      </c>
      <c r="Y19" s="49">
        <f t="shared" si="5"/>
        <v>100</v>
      </c>
      <c r="Z19" s="39">
        <v>3</v>
      </c>
      <c r="AA19" s="49">
        <v>0.5</v>
      </c>
      <c r="AB19" s="49">
        <f t="shared" si="6"/>
        <v>77.8</v>
      </c>
    </row>
    <row r="20" spans="1:28" ht="31.5" customHeight="1">
      <c r="A20" s="6" t="s">
        <v>11</v>
      </c>
      <c r="B20" s="39">
        <v>8</v>
      </c>
      <c r="C20" s="49">
        <v>0</v>
      </c>
      <c r="D20" s="39">
        <v>54</v>
      </c>
      <c r="E20" s="49">
        <v>0</v>
      </c>
      <c r="F20" s="39">
        <v>873</v>
      </c>
      <c r="G20" s="49">
        <v>0</v>
      </c>
      <c r="H20" s="49">
        <f t="shared" si="0"/>
        <v>16.2</v>
      </c>
      <c r="I20" s="39">
        <v>19866</v>
      </c>
      <c r="J20" s="49">
        <v>0</v>
      </c>
      <c r="K20" s="49">
        <f t="shared" si="1"/>
        <v>22.8</v>
      </c>
      <c r="L20" s="39">
        <v>19805</v>
      </c>
      <c r="M20" s="49">
        <v>0</v>
      </c>
      <c r="N20" s="49">
        <f t="shared" si="2"/>
        <v>99.7</v>
      </c>
      <c r="O20" s="39">
        <v>0</v>
      </c>
      <c r="P20" s="49">
        <v>0</v>
      </c>
      <c r="Q20" s="49">
        <f t="shared" si="3"/>
        <v>0</v>
      </c>
      <c r="R20" s="39">
        <v>4028</v>
      </c>
      <c r="S20" s="49">
        <v>0</v>
      </c>
      <c r="T20" s="39">
        <v>19897</v>
      </c>
      <c r="U20" s="49">
        <v>0</v>
      </c>
      <c r="V20" s="49">
        <f t="shared" si="4"/>
        <v>20.2</v>
      </c>
      <c r="W20" s="39">
        <v>7</v>
      </c>
      <c r="X20" s="49">
        <v>0</v>
      </c>
      <c r="Y20" s="49">
        <f t="shared" si="5"/>
        <v>87.5</v>
      </c>
      <c r="Z20" s="39">
        <v>8</v>
      </c>
      <c r="AA20" s="49">
        <v>0</v>
      </c>
      <c r="AB20" s="49">
        <f t="shared" si="6"/>
        <v>100</v>
      </c>
    </row>
    <row r="21" spans="1:28" ht="31.5" customHeight="1">
      <c r="A21" s="6" t="s">
        <v>12</v>
      </c>
      <c r="B21" s="39">
        <v>3</v>
      </c>
      <c r="C21" s="49">
        <v>0</v>
      </c>
      <c r="D21" s="39">
        <v>20</v>
      </c>
      <c r="E21" s="49">
        <v>0</v>
      </c>
      <c r="F21" s="39">
        <v>351</v>
      </c>
      <c r="G21" s="49">
        <v>0</v>
      </c>
      <c r="H21" s="49">
        <f t="shared" si="0"/>
        <v>17.6</v>
      </c>
      <c r="I21" s="39">
        <v>6572</v>
      </c>
      <c r="J21" s="49">
        <v>0</v>
      </c>
      <c r="K21" s="49">
        <f t="shared" si="1"/>
        <v>18.7</v>
      </c>
      <c r="L21" s="39">
        <v>6533</v>
      </c>
      <c r="M21" s="49">
        <v>0</v>
      </c>
      <c r="N21" s="49">
        <f t="shared" si="2"/>
        <v>99.4</v>
      </c>
      <c r="O21" s="39">
        <v>0</v>
      </c>
      <c r="P21" s="49">
        <v>0</v>
      </c>
      <c r="Q21" s="49">
        <f t="shared" si="3"/>
        <v>0</v>
      </c>
      <c r="R21" s="39">
        <v>2222</v>
      </c>
      <c r="S21" s="49">
        <v>0</v>
      </c>
      <c r="T21" s="39">
        <v>8794</v>
      </c>
      <c r="U21" s="49">
        <v>0</v>
      </c>
      <c r="V21" s="49">
        <f t="shared" si="4"/>
        <v>25.3</v>
      </c>
      <c r="W21" s="39">
        <v>2</v>
      </c>
      <c r="X21" s="49">
        <v>0</v>
      </c>
      <c r="Y21" s="49">
        <f t="shared" si="5"/>
        <v>66.7</v>
      </c>
      <c r="Z21" s="39">
        <v>3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2</v>
      </c>
      <c r="C22" s="52">
        <v>0</v>
      </c>
      <c r="D22" s="42">
        <v>25</v>
      </c>
      <c r="E22" s="52">
        <v>0</v>
      </c>
      <c r="F22" s="42">
        <v>515</v>
      </c>
      <c r="G22" s="52">
        <v>0</v>
      </c>
      <c r="H22" s="52">
        <f t="shared" si="0"/>
        <v>20.6</v>
      </c>
      <c r="I22" s="42">
        <v>5789</v>
      </c>
      <c r="J22" s="52">
        <v>0</v>
      </c>
      <c r="K22" s="52">
        <f t="shared" si="1"/>
        <v>11.2</v>
      </c>
      <c r="L22" s="42">
        <v>5751</v>
      </c>
      <c r="M22" s="52">
        <v>0</v>
      </c>
      <c r="N22" s="52">
        <f t="shared" si="2"/>
        <v>99.3</v>
      </c>
      <c r="O22" s="42">
        <v>0</v>
      </c>
      <c r="P22" s="52">
        <v>0</v>
      </c>
      <c r="Q22" s="52">
        <f t="shared" si="3"/>
        <v>0</v>
      </c>
      <c r="R22" s="42">
        <v>1793</v>
      </c>
      <c r="S22" s="52">
        <v>0</v>
      </c>
      <c r="T22" s="42">
        <v>7577</v>
      </c>
      <c r="U22" s="52">
        <v>0</v>
      </c>
      <c r="V22" s="52">
        <f t="shared" si="4"/>
        <v>23.7</v>
      </c>
      <c r="W22" s="42">
        <v>2</v>
      </c>
      <c r="X22" s="52">
        <v>0</v>
      </c>
      <c r="Y22" s="52">
        <f t="shared" si="5"/>
        <v>100</v>
      </c>
      <c r="Z22" s="42">
        <v>2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4</v>
      </c>
      <c r="C23" s="49">
        <v>0</v>
      </c>
      <c r="D23" s="39">
        <v>57</v>
      </c>
      <c r="E23" s="49">
        <v>0</v>
      </c>
      <c r="F23" s="39">
        <v>1410</v>
      </c>
      <c r="G23" s="49">
        <v>0</v>
      </c>
      <c r="H23" s="49">
        <f t="shared" si="0"/>
        <v>24.7</v>
      </c>
      <c r="I23" s="39">
        <v>15314</v>
      </c>
      <c r="J23" s="49">
        <v>0</v>
      </c>
      <c r="K23" s="49">
        <f t="shared" si="1"/>
        <v>10.9</v>
      </c>
      <c r="L23" s="39">
        <v>15281</v>
      </c>
      <c r="M23" s="49">
        <v>0</v>
      </c>
      <c r="N23" s="49">
        <f t="shared" si="2"/>
        <v>99.8</v>
      </c>
      <c r="O23" s="39">
        <v>0</v>
      </c>
      <c r="P23" s="49">
        <v>0</v>
      </c>
      <c r="Q23" s="49">
        <f t="shared" si="3"/>
        <v>0</v>
      </c>
      <c r="R23" s="39">
        <v>2335</v>
      </c>
      <c r="S23" s="49">
        <v>0</v>
      </c>
      <c r="T23" s="39">
        <v>16706</v>
      </c>
      <c r="U23" s="49">
        <v>0</v>
      </c>
      <c r="V23" s="49">
        <f t="shared" si="4"/>
        <v>14</v>
      </c>
      <c r="W23" s="39">
        <v>2</v>
      </c>
      <c r="X23" s="49">
        <v>0</v>
      </c>
      <c r="Y23" s="49">
        <f t="shared" si="5"/>
        <v>50</v>
      </c>
      <c r="Z23" s="39">
        <v>3</v>
      </c>
      <c r="AA23" s="49">
        <v>0</v>
      </c>
      <c r="AB23" s="49">
        <f t="shared" si="6"/>
        <v>75</v>
      </c>
    </row>
    <row r="24" spans="1:28" ht="31.5" customHeight="1">
      <c r="A24" s="6" t="s">
        <v>15</v>
      </c>
      <c r="B24" s="39">
        <v>3</v>
      </c>
      <c r="C24" s="49">
        <v>0</v>
      </c>
      <c r="D24" s="39">
        <v>31</v>
      </c>
      <c r="E24" s="49">
        <v>0</v>
      </c>
      <c r="F24" s="39">
        <v>618</v>
      </c>
      <c r="G24" s="49">
        <v>0</v>
      </c>
      <c r="H24" s="49">
        <f t="shared" si="0"/>
        <v>19.9</v>
      </c>
      <c r="I24" s="39">
        <v>8259</v>
      </c>
      <c r="J24" s="49">
        <v>0</v>
      </c>
      <c r="K24" s="49">
        <f t="shared" si="1"/>
        <v>13.4</v>
      </c>
      <c r="L24" s="39">
        <v>8259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2507</v>
      </c>
      <c r="S24" s="49">
        <v>0</v>
      </c>
      <c r="T24" s="39">
        <v>10769</v>
      </c>
      <c r="U24" s="49">
        <v>0</v>
      </c>
      <c r="V24" s="49">
        <f t="shared" si="4"/>
        <v>23.3</v>
      </c>
      <c r="W24" s="39">
        <v>2</v>
      </c>
      <c r="X24" s="49">
        <v>0</v>
      </c>
      <c r="Y24" s="49">
        <f t="shared" si="5"/>
        <v>66.7</v>
      </c>
      <c r="Z24" s="39">
        <v>3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2</v>
      </c>
      <c r="C25" s="49">
        <v>0</v>
      </c>
      <c r="D25" s="39">
        <v>33</v>
      </c>
      <c r="E25" s="49">
        <v>0</v>
      </c>
      <c r="F25" s="39">
        <v>857</v>
      </c>
      <c r="G25" s="49">
        <v>0</v>
      </c>
      <c r="H25" s="49">
        <f t="shared" si="0"/>
        <v>26</v>
      </c>
      <c r="I25" s="39">
        <v>7595</v>
      </c>
      <c r="J25" s="49">
        <v>0</v>
      </c>
      <c r="K25" s="49">
        <f t="shared" si="1"/>
        <v>8.9</v>
      </c>
      <c r="L25" s="39">
        <v>7557</v>
      </c>
      <c r="M25" s="49">
        <v>0</v>
      </c>
      <c r="N25" s="49">
        <f t="shared" si="2"/>
        <v>99.5</v>
      </c>
      <c r="O25" s="39">
        <v>0</v>
      </c>
      <c r="P25" s="49">
        <v>0</v>
      </c>
      <c r="Q25" s="49">
        <f t="shared" si="3"/>
        <v>0</v>
      </c>
      <c r="R25" s="39">
        <v>1105</v>
      </c>
      <c r="S25" s="49">
        <v>0</v>
      </c>
      <c r="T25" s="39">
        <v>5336</v>
      </c>
      <c r="U25" s="49">
        <v>0</v>
      </c>
      <c r="V25" s="49">
        <f t="shared" si="4"/>
        <v>20.7</v>
      </c>
      <c r="W25" s="39">
        <v>1</v>
      </c>
      <c r="X25" s="49">
        <v>0</v>
      </c>
      <c r="Y25" s="49">
        <f t="shared" si="5"/>
        <v>50</v>
      </c>
      <c r="Z25" s="39">
        <v>2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4</v>
      </c>
      <c r="C26" s="49">
        <v>0</v>
      </c>
      <c r="D26" s="39">
        <v>22</v>
      </c>
      <c r="E26" s="49">
        <v>0</v>
      </c>
      <c r="F26" s="39">
        <v>336</v>
      </c>
      <c r="G26" s="49">
        <v>0</v>
      </c>
      <c r="H26" s="49">
        <f t="shared" si="0"/>
        <v>15.3</v>
      </c>
      <c r="I26" s="39">
        <v>8062</v>
      </c>
      <c r="J26" s="49">
        <v>0</v>
      </c>
      <c r="K26" s="49">
        <f t="shared" si="1"/>
        <v>24</v>
      </c>
      <c r="L26" s="39">
        <v>7991</v>
      </c>
      <c r="M26" s="49">
        <v>0</v>
      </c>
      <c r="N26" s="49">
        <f t="shared" si="2"/>
        <v>99.1</v>
      </c>
      <c r="O26" s="39">
        <v>0</v>
      </c>
      <c r="P26" s="49">
        <v>0</v>
      </c>
      <c r="Q26" s="49">
        <f t="shared" si="3"/>
        <v>0</v>
      </c>
      <c r="R26" s="39">
        <v>1244</v>
      </c>
      <c r="S26" s="49">
        <v>0</v>
      </c>
      <c r="T26" s="39">
        <v>7480</v>
      </c>
      <c r="U26" s="49">
        <v>0</v>
      </c>
      <c r="V26" s="49">
        <f t="shared" si="4"/>
        <v>16.6</v>
      </c>
      <c r="W26" s="39">
        <v>4</v>
      </c>
      <c r="X26" s="49">
        <v>0</v>
      </c>
      <c r="Y26" s="49">
        <f t="shared" si="5"/>
        <v>100</v>
      </c>
      <c r="Z26" s="39">
        <v>4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3</v>
      </c>
      <c r="C27" s="50">
        <v>0</v>
      </c>
      <c r="D27" s="40">
        <v>22</v>
      </c>
      <c r="E27" s="50">
        <v>0</v>
      </c>
      <c r="F27" s="40">
        <v>369</v>
      </c>
      <c r="G27" s="50">
        <v>0</v>
      </c>
      <c r="H27" s="50">
        <f t="shared" si="0"/>
        <v>16.8</v>
      </c>
      <c r="I27" s="40">
        <v>7208</v>
      </c>
      <c r="J27" s="50">
        <v>0</v>
      </c>
      <c r="K27" s="50">
        <f t="shared" si="1"/>
        <v>19.5</v>
      </c>
      <c r="L27" s="40">
        <v>7106</v>
      </c>
      <c r="M27" s="50">
        <v>0</v>
      </c>
      <c r="N27" s="50">
        <f t="shared" si="2"/>
        <v>98.6</v>
      </c>
      <c r="O27" s="40">
        <v>0</v>
      </c>
      <c r="P27" s="50">
        <v>0</v>
      </c>
      <c r="Q27" s="50">
        <f t="shared" si="3"/>
        <v>0</v>
      </c>
      <c r="R27" s="40">
        <v>2344</v>
      </c>
      <c r="S27" s="50">
        <v>0</v>
      </c>
      <c r="T27" s="40">
        <v>6668</v>
      </c>
      <c r="U27" s="50">
        <v>0</v>
      </c>
      <c r="V27" s="50">
        <f t="shared" si="4"/>
        <v>35.2</v>
      </c>
      <c r="W27" s="40">
        <v>0</v>
      </c>
      <c r="X27" s="50">
        <v>0</v>
      </c>
      <c r="Y27" s="50">
        <f t="shared" si="5"/>
        <v>0</v>
      </c>
      <c r="Z27" s="40">
        <v>3</v>
      </c>
      <c r="AA27" s="50">
        <v>0</v>
      </c>
      <c r="AB27" s="50">
        <f t="shared" si="6"/>
        <v>100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4</v>
      </c>
      <c r="E28" s="49">
        <v>0</v>
      </c>
      <c r="F28" s="39">
        <v>44</v>
      </c>
      <c r="G28" s="49">
        <v>0</v>
      </c>
      <c r="H28" s="49">
        <f t="shared" si="0"/>
        <v>11</v>
      </c>
      <c r="I28" s="39">
        <v>1127</v>
      </c>
      <c r="J28" s="49">
        <v>0</v>
      </c>
      <c r="K28" s="49">
        <f t="shared" si="1"/>
        <v>25.6</v>
      </c>
      <c r="L28" s="39">
        <v>1127</v>
      </c>
      <c r="M28" s="49">
        <v>0</v>
      </c>
      <c r="N28" s="49">
        <f t="shared" si="2"/>
        <v>100</v>
      </c>
      <c r="O28" s="39">
        <v>0</v>
      </c>
      <c r="P28" s="49">
        <v>0</v>
      </c>
      <c r="Q28" s="49">
        <f t="shared" si="3"/>
        <v>0</v>
      </c>
      <c r="R28" s="39">
        <v>1015</v>
      </c>
      <c r="S28" s="49">
        <v>0</v>
      </c>
      <c r="T28" s="39">
        <v>2142</v>
      </c>
      <c r="U28" s="49">
        <v>0</v>
      </c>
      <c r="V28" s="49">
        <f t="shared" si="4"/>
        <v>47.4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20</v>
      </c>
      <c r="E29" s="49">
        <v>0</v>
      </c>
      <c r="F29" s="39">
        <v>243</v>
      </c>
      <c r="G29" s="49">
        <v>0</v>
      </c>
      <c r="H29" s="49">
        <f t="shared" si="0"/>
        <v>12.2</v>
      </c>
      <c r="I29" s="39">
        <v>7252</v>
      </c>
      <c r="J29" s="49">
        <v>0</v>
      </c>
      <c r="K29" s="49">
        <f t="shared" si="1"/>
        <v>29.8</v>
      </c>
      <c r="L29" s="39">
        <v>7201</v>
      </c>
      <c r="M29" s="49">
        <v>0</v>
      </c>
      <c r="N29" s="49">
        <f t="shared" si="2"/>
        <v>99.3</v>
      </c>
      <c r="O29" s="39">
        <v>0</v>
      </c>
      <c r="P29" s="49">
        <v>0</v>
      </c>
      <c r="Q29" s="49">
        <f t="shared" si="3"/>
        <v>0</v>
      </c>
      <c r="R29" s="39">
        <v>1394</v>
      </c>
      <c r="S29" s="49">
        <v>0</v>
      </c>
      <c r="T29" s="39">
        <v>5720</v>
      </c>
      <c r="U29" s="49">
        <v>0</v>
      </c>
      <c r="V29" s="49">
        <f t="shared" si="4"/>
        <v>24.4</v>
      </c>
      <c r="W29" s="39">
        <v>0</v>
      </c>
      <c r="X29" s="49">
        <v>0</v>
      </c>
      <c r="Y29" s="49">
        <f t="shared" si="5"/>
        <v>0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10</v>
      </c>
      <c r="C30" s="49">
        <v>0</v>
      </c>
      <c r="D30" s="39">
        <v>71</v>
      </c>
      <c r="E30" s="49">
        <v>0</v>
      </c>
      <c r="F30" s="39">
        <v>1095</v>
      </c>
      <c r="G30" s="49">
        <v>0</v>
      </c>
      <c r="H30" s="49">
        <f t="shared" si="0"/>
        <v>15.4</v>
      </c>
      <c r="I30" s="39">
        <v>22169</v>
      </c>
      <c r="J30" s="49">
        <v>0</v>
      </c>
      <c r="K30" s="49">
        <f t="shared" si="1"/>
        <v>20.2</v>
      </c>
      <c r="L30" s="39">
        <v>21976</v>
      </c>
      <c r="M30" s="49">
        <v>0</v>
      </c>
      <c r="N30" s="49">
        <f t="shared" si="2"/>
        <v>99.1</v>
      </c>
      <c r="O30" s="39">
        <v>0</v>
      </c>
      <c r="P30" s="49">
        <v>0</v>
      </c>
      <c r="Q30" s="49">
        <f t="shared" si="3"/>
        <v>0</v>
      </c>
      <c r="R30" s="39">
        <v>7340</v>
      </c>
      <c r="S30" s="49">
        <v>0</v>
      </c>
      <c r="T30" s="39">
        <v>29517</v>
      </c>
      <c r="U30" s="49">
        <v>0</v>
      </c>
      <c r="V30" s="49">
        <f t="shared" si="4"/>
        <v>24.9</v>
      </c>
      <c r="W30" s="39">
        <v>9</v>
      </c>
      <c r="X30" s="49">
        <v>0</v>
      </c>
      <c r="Y30" s="49">
        <f t="shared" si="5"/>
        <v>90</v>
      </c>
      <c r="Z30" s="39">
        <v>6</v>
      </c>
      <c r="AA30" s="49">
        <v>0</v>
      </c>
      <c r="AB30" s="49">
        <f t="shared" si="6"/>
        <v>60</v>
      </c>
    </row>
    <row r="31" spans="1:28" ht="31.5" customHeight="1">
      <c r="A31" s="6" t="s">
        <v>21</v>
      </c>
      <c r="B31" s="39">
        <v>3</v>
      </c>
      <c r="C31" s="49">
        <v>0</v>
      </c>
      <c r="D31" s="39">
        <v>15</v>
      </c>
      <c r="E31" s="49">
        <v>0</v>
      </c>
      <c r="F31" s="39">
        <v>173</v>
      </c>
      <c r="G31" s="49">
        <v>0</v>
      </c>
      <c r="H31" s="49">
        <f t="shared" si="0"/>
        <v>11.5</v>
      </c>
      <c r="I31" s="39">
        <v>5540</v>
      </c>
      <c r="J31" s="49">
        <v>0</v>
      </c>
      <c r="K31" s="49">
        <f t="shared" si="1"/>
        <v>32</v>
      </c>
      <c r="L31" s="39">
        <v>5540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1579</v>
      </c>
      <c r="S31" s="49">
        <v>0</v>
      </c>
      <c r="T31" s="39">
        <v>7119</v>
      </c>
      <c r="U31" s="49">
        <v>0</v>
      </c>
      <c r="V31" s="49">
        <f t="shared" si="4"/>
        <v>22.2</v>
      </c>
      <c r="W31" s="39">
        <v>3</v>
      </c>
      <c r="X31" s="49">
        <v>0</v>
      </c>
      <c r="Y31" s="49">
        <f t="shared" si="5"/>
        <v>100</v>
      </c>
      <c r="Z31" s="39">
        <v>3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8</v>
      </c>
      <c r="C32" s="52">
        <v>0</v>
      </c>
      <c r="D32" s="42">
        <v>27</v>
      </c>
      <c r="E32" s="52">
        <v>0</v>
      </c>
      <c r="F32" s="42">
        <v>389</v>
      </c>
      <c r="G32" s="52">
        <v>0</v>
      </c>
      <c r="H32" s="52">
        <f t="shared" si="0"/>
        <v>14.4</v>
      </c>
      <c r="I32" s="42">
        <v>10559</v>
      </c>
      <c r="J32" s="52">
        <v>0</v>
      </c>
      <c r="K32" s="52">
        <f t="shared" si="1"/>
        <v>27.1</v>
      </c>
      <c r="L32" s="42">
        <v>9372</v>
      </c>
      <c r="M32" s="52">
        <v>0</v>
      </c>
      <c r="N32" s="52">
        <f t="shared" si="2"/>
        <v>88.8</v>
      </c>
      <c r="O32" s="42">
        <v>275</v>
      </c>
      <c r="P32" s="52">
        <v>0</v>
      </c>
      <c r="Q32" s="52">
        <f t="shared" si="3"/>
        <v>2.9</v>
      </c>
      <c r="R32" s="42">
        <v>2319</v>
      </c>
      <c r="S32" s="52">
        <v>0</v>
      </c>
      <c r="T32" s="42">
        <v>6943</v>
      </c>
      <c r="U32" s="52">
        <v>0</v>
      </c>
      <c r="V32" s="52">
        <f t="shared" si="4"/>
        <v>33.4</v>
      </c>
      <c r="W32" s="42">
        <v>5</v>
      </c>
      <c r="X32" s="52">
        <v>0</v>
      </c>
      <c r="Y32" s="52">
        <f t="shared" si="5"/>
        <v>62.5</v>
      </c>
      <c r="Z32" s="42">
        <v>5</v>
      </c>
      <c r="AA32" s="52">
        <v>0</v>
      </c>
      <c r="AB32" s="52">
        <f t="shared" si="6"/>
        <v>62.5</v>
      </c>
    </row>
    <row r="33" spans="1:28" ht="31.5" customHeight="1">
      <c r="A33" s="6" t="s">
        <v>23</v>
      </c>
      <c r="B33" s="39">
        <v>2</v>
      </c>
      <c r="C33" s="49">
        <v>0</v>
      </c>
      <c r="D33" s="39">
        <v>13</v>
      </c>
      <c r="E33" s="49">
        <v>0</v>
      </c>
      <c r="F33" s="39">
        <v>193</v>
      </c>
      <c r="G33" s="49">
        <v>0</v>
      </c>
      <c r="H33" s="49">
        <f t="shared" si="0"/>
        <v>14.8</v>
      </c>
      <c r="I33" s="39">
        <v>4939</v>
      </c>
      <c r="J33" s="49">
        <v>0</v>
      </c>
      <c r="K33" s="49">
        <f t="shared" si="1"/>
        <v>25.6</v>
      </c>
      <c r="L33" s="39">
        <v>3228</v>
      </c>
      <c r="M33" s="49">
        <v>0</v>
      </c>
      <c r="N33" s="49">
        <f t="shared" si="2"/>
        <v>65.4</v>
      </c>
      <c r="O33" s="39">
        <v>0</v>
      </c>
      <c r="P33" s="49">
        <v>0</v>
      </c>
      <c r="Q33" s="49">
        <f t="shared" si="3"/>
        <v>0</v>
      </c>
      <c r="R33" s="39">
        <v>1235</v>
      </c>
      <c r="S33" s="49">
        <v>0</v>
      </c>
      <c r="T33" s="39">
        <v>6208</v>
      </c>
      <c r="U33" s="49">
        <v>0</v>
      </c>
      <c r="V33" s="49">
        <f t="shared" si="4"/>
        <v>19.9</v>
      </c>
      <c r="W33" s="39">
        <v>1</v>
      </c>
      <c r="X33" s="49">
        <v>0</v>
      </c>
      <c r="Y33" s="49">
        <f t="shared" si="5"/>
        <v>50</v>
      </c>
      <c r="Z33" s="39">
        <v>2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6</v>
      </c>
      <c r="C34" s="49">
        <v>0</v>
      </c>
      <c r="D34" s="39">
        <v>47</v>
      </c>
      <c r="E34" s="49">
        <v>0</v>
      </c>
      <c r="F34" s="39">
        <v>931</v>
      </c>
      <c r="G34" s="49">
        <v>0</v>
      </c>
      <c r="H34" s="49">
        <f t="shared" si="0"/>
        <v>19.8</v>
      </c>
      <c r="I34" s="39">
        <v>16896</v>
      </c>
      <c r="J34" s="49">
        <v>0</v>
      </c>
      <c r="K34" s="49">
        <f t="shared" si="1"/>
        <v>18.1</v>
      </c>
      <c r="L34" s="39">
        <v>16783</v>
      </c>
      <c r="M34" s="49">
        <v>0</v>
      </c>
      <c r="N34" s="49">
        <f t="shared" si="2"/>
        <v>99.3</v>
      </c>
      <c r="O34" s="39">
        <v>0</v>
      </c>
      <c r="P34" s="49">
        <v>0</v>
      </c>
      <c r="Q34" s="49">
        <f t="shared" si="3"/>
        <v>0</v>
      </c>
      <c r="R34" s="39">
        <v>3176</v>
      </c>
      <c r="S34" s="49">
        <v>0</v>
      </c>
      <c r="T34" s="39">
        <v>16746</v>
      </c>
      <c r="U34" s="49">
        <v>0</v>
      </c>
      <c r="V34" s="49">
        <f t="shared" si="4"/>
        <v>19</v>
      </c>
      <c r="W34" s="39">
        <v>6</v>
      </c>
      <c r="X34" s="49">
        <v>0</v>
      </c>
      <c r="Y34" s="49">
        <f t="shared" si="5"/>
        <v>100</v>
      </c>
      <c r="Z34" s="39">
        <v>6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8</v>
      </c>
      <c r="C35" s="49">
        <v>0</v>
      </c>
      <c r="D35" s="39">
        <v>56</v>
      </c>
      <c r="E35" s="49">
        <v>0</v>
      </c>
      <c r="F35" s="39">
        <v>1108</v>
      </c>
      <c r="G35" s="49">
        <v>0</v>
      </c>
      <c r="H35" s="49">
        <f t="shared" si="0"/>
        <v>19.8</v>
      </c>
      <c r="I35" s="39">
        <v>17793</v>
      </c>
      <c r="J35" s="49">
        <v>0</v>
      </c>
      <c r="K35" s="49">
        <f t="shared" si="1"/>
        <v>16.1</v>
      </c>
      <c r="L35" s="39">
        <v>17464</v>
      </c>
      <c r="M35" s="49">
        <v>0</v>
      </c>
      <c r="N35" s="49">
        <f t="shared" si="2"/>
        <v>98.2</v>
      </c>
      <c r="O35" s="39">
        <v>0</v>
      </c>
      <c r="P35" s="49">
        <v>0</v>
      </c>
      <c r="Q35" s="49">
        <f t="shared" si="3"/>
        <v>0</v>
      </c>
      <c r="R35" s="39">
        <v>4121</v>
      </c>
      <c r="S35" s="49">
        <v>0</v>
      </c>
      <c r="T35" s="39">
        <v>21587</v>
      </c>
      <c r="U35" s="49">
        <v>0</v>
      </c>
      <c r="V35" s="49">
        <f t="shared" si="4"/>
        <v>19.1</v>
      </c>
      <c r="W35" s="39">
        <v>6</v>
      </c>
      <c r="X35" s="49">
        <v>0</v>
      </c>
      <c r="Y35" s="49">
        <f t="shared" si="5"/>
        <v>75</v>
      </c>
      <c r="Z35" s="39">
        <v>7</v>
      </c>
      <c r="AA35" s="49">
        <v>0</v>
      </c>
      <c r="AB35" s="49">
        <f t="shared" si="6"/>
        <v>87.5</v>
      </c>
    </row>
    <row r="36" spans="1:28" ht="31.5" customHeight="1">
      <c r="A36" s="6" t="s">
        <v>26</v>
      </c>
      <c r="B36" s="39">
        <v>2</v>
      </c>
      <c r="C36" s="49">
        <v>0</v>
      </c>
      <c r="D36" s="39">
        <v>12</v>
      </c>
      <c r="E36" s="49">
        <v>0</v>
      </c>
      <c r="F36" s="39">
        <v>227</v>
      </c>
      <c r="G36" s="49">
        <v>0</v>
      </c>
      <c r="H36" s="49">
        <f t="shared" si="0"/>
        <v>18.9</v>
      </c>
      <c r="I36" s="39">
        <v>3714</v>
      </c>
      <c r="J36" s="49">
        <v>0</v>
      </c>
      <c r="K36" s="49">
        <f t="shared" si="1"/>
        <v>16.4</v>
      </c>
      <c r="L36" s="39">
        <v>3611</v>
      </c>
      <c r="M36" s="49">
        <v>0</v>
      </c>
      <c r="N36" s="49">
        <f t="shared" si="2"/>
        <v>97.2</v>
      </c>
      <c r="O36" s="39">
        <v>0</v>
      </c>
      <c r="P36" s="49">
        <v>0</v>
      </c>
      <c r="Q36" s="49">
        <f t="shared" si="3"/>
        <v>0</v>
      </c>
      <c r="R36" s="39">
        <v>1220</v>
      </c>
      <c r="S36" s="49">
        <v>0</v>
      </c>
      <c r="T36" s="39">
        <v>4936</v>
      </c>
      <c r="U36" s="49">
        <v>0</v>
      </c>
      <c r="V36" s="49">
        <f t="shared" si="4"/>
        <v>24.7</v>
      </c>
      <c r="W36" s="39">
        <v>2</v>
      </c>
      <c r="X36" s="49">
        <v>0</v>
      </c>
      <c r="Y36" s="49">
        <f t="shared" si="5"/>
        <v>100</v>
      </c>
      <c r="Z36" s="39">
        <v>2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3</v>
      </c>
      <c r="C37" s="50">
        <v>0</v>
      </c>
      <c r="D37" s="40">
        <v>13</v>
      </c>
      <c r="E37" s="50">
        <v>0</v>
      </c>
      <c r="F37" s="40">
        <v>219</v>
      </c>
      <c r="G37" s="50">
        <v>0</v>
      </c>
      <c r="H37" s="50">
        <f t="shared" si="0"/>
        <v>16.8</v>
      </c>
      <c r="I37" s="40">
        <v>5149</v>
      </c>
      <c r="J37" s="50">
        <v>0</v>
      </c>
      <c r="K37" s="50">
        <f t="shared" si="1"/>
        <v>23.5</v>
      </c>
      <c r="L37" s="40">
        <v>5149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81</v>
      </c>
      <c r="S37" s="50">
        <v>0</v>
      </c>
      <c r="T37" s="40">
        <v>1835</v>
      </c>
      <c r="U37" s="50">
        <v>0</v>
      </c>
      <c r="V37" s="50">
        <f t="shared" si="4"/>
        <v>4.4</v>
      </c>
      <c r="W37" s="40">
        <v>2</v>
      </c>
      <c r="X37" s="50">
        <v>0</v>
      </c>
      <c r="Y37" s="50">
        <f t="shared" si="5"/>
        <v>66.7</v>
      </c>
      <c r="Z37" s="40">
        <v>1</v>
      </c>
      <c r="AA37" s="50">
        <v>0</v>
      </c>
      <c r="AB37" s="50">
        <f t="shared" si="6"/>
        <v>33.3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6</v>
      </c>
      <c r="E38" s="49">
        <v>0</v>
      </c>
      <c r="F38" s="39">
        <v>85</v>
      </c>
      <c r="G38" s="49">
        <v>0</v>
      </c>
      <c r="H38" s="49">
        <f t="shared" si="0"/>
        <v>14.2</v>
      </c>
      <c r="I38" s="39">
        <v>1993</v>
      </c>
      <c r="J38" s="49">
        <v>0</v>
      </c>
      <c r="K38" s="49">
        <f t="shared" si="1"/>
        <v>23.4</v>
      </c>
      <c r="L38" s="39">
        <v>1993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1111</v>
      </c>
      <c r="S38" s="49">
        <v>0</v>
      </c>
      <c r="T38" s="39">
        <v>3104</v>
      </c>
      <c r="U38" s="49">
        <v>0</v>
      </c>
      <c r="V38" s="49">
        <f t="shared" si="4"/>
        <v>35.8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10</v>
      </c>
      <c r="E39" s="49">
        <v>0</v>
      </c>
      <c r="F39" s="39">
        <v>89</v>
      </c>
      <c r="G39" s="49">
        <v>0</v>
      </c>
      <c r="H39" s="49">
        <f t="shared" si="0"/>
        <v>8.9</v>
      </c>
      <c r="I39" s="39">
        <v>3843</v>
      </c>
      <c r="J39" s="49">
        <v>0</v>
      </c>
      <c r="K39" s="49">
        <f t="shared" si="1"/>
        <v>43.2</v>
      </c>
      <c r="L39" s="39">
        <v>3843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653</v>
      </c>
      <c r="S39" s="49">
        <v>0</v>
      </c>
      <c r="T39" s="39">
        <v>4496</v>
      </c>
      <c r="U39" s="49">
        <v>0</v>
      </c>
      <c r="V39" s="49">
        <f t="shared" si="4"/>
        <v>14.5</v>
      </c>
      <c r="W39" s="39">
        <v>2</v>
      </c>
      <c r="X39" s="49">
        <v>0</v>
      </c>
      <c r="Y39" s="49">
        <f t="shared" si="5"/>
        <v>100</v>
      </c>
      <c r="Z39" s="39">
        <v>2</v>
      </c>
      <c r="AA39" s="49">
        <v>0</v>
      </c>
      <c r="AB39" s="49">
        <f t="shared" si="6"/>
        <v>100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4</v>
      </c>
      <c r="E40" s="49">
        <v>0</v>
      </c>
      <c r="F40" s="39">
        <v>44</v>
      </c>
      <c r="G40" s="49">
        <v>0</v>
      </c>
      <c r="H40" s="49">
        <f t="shared" si="0"/>
        <v>11</v>
      </c>
      <c r="I40" s="39">
        <v>2456</v>
      </c>
      <c r="J40" s="49">
        <v>0</v>
      </c>
      <c r="K40" s="49">
        <f t="shared" si="1"/>
        <v>55.8</v>
      </c>
      <c r="L40" s="39">
        <v>2456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0</v>
      </c>
      <c r="S40" s="49">
        <v>0</v>
      </c>
      <c r="T40" s="39">
        <v>0</v>
      </c>
      <c r="U40" s="49">
        <v>0</v>
      </c>
      <c r="V40" s="49">
        <f t="shared" si="4"/>
        <v>0</v>
      </c>
      <c r="W40" s="39">
        <v>0</v>
      </c>
      <c r="X40" s="49">
        <v>0</v>
      </c>
      <c r="Y40" s="49">
        <f t="shared" si="5"/>
        <v>0</v>
      </c>
      <c r="Z40" s="39">
        <v>2</v>
      </c>
      <c r="AA40" s="49">
        <v>0</v>
      </c>
      <c r="AB40" s="49">
        <f t="shared" si="6"/>
        <v>100</v>
      </c>
    </row>
    <row r="41" spans="1:28" ht="31.5" customHeight="1">
      <c r="A41" s="6" t="s">
        <v>74</v>
      </c>
      <c r="B41" s="39">
        <v>9</v>
      </c>
      <c r="C41" s="49">
        <v>0</v>
      </c>
      <c r="D41" s="39">
        <v>74</v>
      </c>
      <c r="E41" s="49">
        <v>0</v>
      </c>
      <c r="F41" s="39">
        <v>1370</v>
      </c>
      <c r="G41" s="49">
        <v>0</v>
      </c>
      <c r="H41" s="49">
        <f t="shared" si="0"/>
        <v>18.5</v>
      </c>
      <c r="I41" s="39">
        <v>20401</v>
      </c>
      <c r="J41" s="49">
        <v>0</v>
      </c>
      <c r="K41" s="49">
        <f t="shared" si="1"/>
        <v>14.9</v>
      </c>
      <c r="L41" s="39">
        <v>19681</v>
      </c>
      <c r="M41" s="49">
        <v>0</v>
      </c>
      <c r="N41" s="49">
        <f t="shared" si="2"/>
        <v>96.5</v>
      </c>
      <c r="O41" s="39">
        <v>0</v>
      </c>
      <c r="P41" s="49">
        <v>0</v>
      </c>
      <c r="Q41" s="49">
        <f t="shared" si="3"/>
        <v>0</v>
      </c>
      <c r="R41" s="39">
        <v>6547</v>
      </c>
      <c r="S41" s="49">
        <v>0</v>
      </c>
      <c r="T41" s="39">
        <v>22478</v>
      </c>
      <c r="U41" s="49">
        <v>0</v>
      </c>
      <c r="V41" s="49">
        <f t="shared" si="4"/>
        <v>29.1</v>
      </c>
      <c r="W41" s="39">
        <v>9</v>
      </c>
      <c r="X41" s="49">
        <v>0</v>
      </c>
      <c r="Y41" s="49">
        <f t="shared" si="5"/>
        <v>100</v>
      </c>
      <c r="Z41" s="39">
        <v>9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5</v>
      </c>
      <c r="C42" s="49">
        <v>0</v>
      </c>
      <c r="D42" s="39">
        <v>57</v>
      </c>
      <c r="E42" s="49">
        <v>0</v>
      </c>
      <c r="F42" s="39">
        <v>1293</v>
      </c>
      <c r="G42" s="49">
        <v>0</v>
      </c>
      <c r="H42" s="49">
        <f t="shared" si="0"/>
        <v>22.7</v>
      </c>
      <c r="I42" s="39">
        <v>15991</v>
      </c>
      <c r="J42" s="49">
        <v>0</v>
      </c>
      <c r="K42" s="49">
        <f t="shared" si="1"/>
        <v>12.4</v>
      </c>
      <c r="L42" s="39">
        <v>15823</v>
      </c>
      <c r="M42" s="49">
        <v>0</v>
      </c>
      <c r="N42" s="49">
        <f t="shared" si="2"/>
        <v>98.9</v>
      </c>
      <c r="O42" s="39">
        <v>0</v>
      </c>
      <c r="P42" s="49">
        <v>0</v>
      </c>
      <c r="Q42" s="49">
        <f t="shared" si="3"/>
        <v>0</v>
      </c>
      <c r="R42" s="39">
        <v>3280</v>
      </c>
      <c r="S42" s="49">
        <v>0</v>
      </c>
      <c r="T42" s="39">
        <v>15810</v>
      </c>
      <c r="U42" s="49">
        <v>0</v>
      </c>
      <c r="V42" s="49">
        <f t="shared" si="4"/>
        <v>20.7</v>
      </c>
      <c r="W42" s="39">
        <v>4</v>
      </c>
      <c r="X42" s="49">
        <v>0</v>
      </c>
      <c r="Y42" s="49">
        <f t="shared" si="5"/>
        <v>80</v>
      </c>
      <c r="Z42" s="39">
        <v>5</v>
      </c>
      <c r="AA42" s="49">
        <v>0</v>
      </c>
      <c r="AB42" s="49">
        <f t="shared" si="6"/>
        <v>100</v>
      </c>
    </row>
    <row r="43" spans="1:28" ht="31.5" customHeight="1">
      <c r="A43" s="5" t="s">
        <v>32</v>
      </c>
      <c r="B43" s="38">
        <v>2</v>
      </c>
      <c r="C43" s="48">
        <v>0</v>
      </c>
      <c r="D43" s="38">
        <v>21</v>
      </c>
      <c r="E43" s="48">
        <v>0</v>
      </c>
      <c r="F43" s="38">
        <v>408</v>
      </c>
      <c r="G43" s="48">
        <v>0</v>
      </c>
      <c r="H43" s="48">
        <f t="shared" si="0"/>
        <v>19.4</v>
      </c>
      <c r="I43" s="38">
        <v>7714</v>
      </c>
      <c r="J43" s="48">
        <v>0</v>
      </c>
      <c r="K43" s="48">
        <f t="shared" si="1"/>
        <v>18.9</v>
      </c>
      <c r="L43" s="38">
        <v>7714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0</v>
      </c>
      <c r="S43" s="48">
        <v>0</v>
      </c>
      <c r="T43" s="38">
        <v>0</v>
      </c>
      <c r="U43" s="48">
        <v>0</v>
      </c>
      <c r="V43" s="48">
        <f t="shared" si="4"/>
        <v>0</v>
      </c>
      <c r="W43" s="38">
        <v>2</v>
      </c>
      <c r="X43" s="48">
        <v>0</v>
      </c>
      <c r="Y43" s="48">
        <f t="shared" si="5"/>
        <v>100</v>
      </c>
      <c r="Z43" s="38">
        <v>2</v>
      </c>
      <c r="AA43" s="48">
        <v>0</v>
      </c>
      <c r="AB43" s="48">
        <f t="shared" si="6"/>
        <v>100</v>
      </c>
    </row>
    <row r="44" spans="1:28" ht="31.5" customHeight="1">
      <c r="A44" s="6" t="s">
        <v>33</v>
      </c>
      <c r="B44" s="39">
        <v>2</v>
      </c>
      <c r="C44" s="49">
        <v>0</v>
      </c>
      <c r="D44" s="39">
        <v>17</v>
      </c>
      <c r="E44" s="49">
        <v>0</v>
      </c>
      <c r="F44" s="39">
        <v>388</v>
      </c>
      <c r="G44" s="49">
        <v>0</v>
      </c>
      <c r="H44" s="49">
        <f t="shared" si="0"/>
        <v>22.8</v>
      </c>
      <c r="I44" s="39">
        <v>4289</v>
      </c>
      <c r="J44" s="49">
        <v>0</v>
      </c>
      <c r="K44" s="49">
        <f t="shared" si="1"/>
        <v>11.1</v>
      </c>
      <c r="L44" s="39">
        <v>4262</v>
      </c>
      <c r="M44" s="49">
        <v>0</v>
      </c>
      <c r="N44" s="49">
        <f t="shared" si="2"/>
        <v>99.4</v>
      </c>
      <c r="O44" s="39">
        <v>0</v>
      </c>
      <c r="P44" s="49">
        <v>0</v>
      </c>
      <c r="Q44" s="49">
        <f t="shared" si="3"/>
        <v>0</v>
      </c>
      <c r="R44" s="39">
        <v>1083</v>
      </c>
      <c r="S44" s="49">
        <v>0</v>
      </c>
      <c r="T44" s="39">
        <v>5380</v>
      </c>
      <c r="U44" s="49">
        <v>0</v>
      </c>
      <c r="V44" s="49">
        <f t="shared" si="4"/>
        <v>20.1</v>
      </c>
      <c r="W44" s="39">
        <v>2</v>
      </c>
      <c r="X44" s="49">
        <v>0</v>
      </c>
      <c r="Y44" s="49">
        <f t="shared" si="5"/>
        <v>100</v>
      </c>
      <c r="Z44" s="39">
        <v>2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4</v>
      </c>
      <c r="C45" s="49">
        <v>0</v>
      </c>
      <c r="D45" s="39">
        <v>44</v>
      </c>
      <c r="E45" s="49">
        <v>0</v>
      </c>
      <c r="F45" s="39">
        <v>1064</v>
      </c>
      <c r="G45" s="49">
        <v>0</v>
      </c>
      <c r="H45" s="49">
        <f t="shared" si="0"/>
        <v>24.2</v>
      </c>
      <c r="I45" s="39">
        <v>14930</v>
      </c>
      <c r="J45" s="49">
        <v>0</v>
      </c>
      <c r="K45" s="49">
        <f t="shared" si="1"/>
        <v>14</v>
      </c>
      <c r="L45" s="39">
        <v>14930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391</v>
      </c>
      <c r="S45" s="49">
        <v>0</v>
      </c>
      <c r="T45" s="39">
        <v>4797</v>
      </c>
      <c r="U45" s="49">
        <v>0</v>
      </c>
      <c r="V45" s="49">
        <f t="shared" si="4"/>
        <v>8.2</v>
      </c>
      <c r="W45" s="39">
        <v>1</v>
      </c>
      <c r="X45" s="49">
        <v>0</v>
      </c>
      <c r="Y45" s="49">
        <f t="shared" si="5"/>
        <v>25</v>
      </c>
      <c r="Z45" s="39">
        <v>4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5</v>
      </c>
      <c r="C46" s="49">
        <v>0</v>
      </c>
      <c r="D46" s="39">
        <v>48</v>
      </c>
      <c r="E46" s="49">
        <v>0</v>
      </c>
      <c r="F46" s="39">
        <v>1068</v>
      </c>
      <c r="G46" s="49">
        <v>0</v>
      </c>
      <c r="H46" s="49">
        <f t="shared" si="0"/>
        <v>22.3</v>
      </c>
      <c r="I46" s="39">
        <v>13172</v>
      </c>
      <c r="J46" s="49">
        <v>0</v>
      </c>
      <c r="K46" s="49">
        <f t="shared" si="1"/>
        <v>12.3</v>
      </c>
      <c r="L46" s="39">
        <v>12895</v>
      </c>
      <c r="M46" s="49">
        <v>0</v>
      </c>
      <c r="N46" s="49">
        <f t="shared" si="2"/>
        <v>97.9</v>
      </c>
      <c r="O46" s="39">
        <v>13</v>
      </c>
      <c r="P46" s="49">
        <v>0</v>
      </c>
      <c r="Q46" s="49">
        <f t="shared" si="3"/>
        <v>0.1</v>
      </c>
      <c r="R46" s="39">
        <v>2341</v>
      </c>
      <c r="S46" s="49">
        <v>0</v>
      </c>
      <c r="T46" s="39">
        <v>9410</v>
      </c>
      <c r="U46" s="49">
        <v>0</v>
      </c>
      <c r="V46" s="49">
        <f t="shared" si="4"/>
        <v>24.9</v>
      </c>
      <c r="W46" s="39">
        <v>2</v>
      </c>
      <c r="X46" s="49">
        <v>0</v>
      </c>
      <c r="Y46" s="49">
        <f t="shared" si="5"/>
        <v>40</v>
      </c>
      <c r="Z46" s="39">
        <v>5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5</v>
      </c>
      <c r="C47" s="50">
        <v>0</v>
      </c>
      <c r="D47" s="40">
        <v>27</v>
      </c>
      <c r="E47" s="50">
        <v>0</v>
      </c>
      <c r="F47" s="40">
        <v>379</v>
      </c>
      <c r="G47" s="50">
        <v>0</v>
      </c>
      <c r="H47" s="50">
        <f t="shared" si="0"/>
        <v>14</v>
      </c>
      <c r="I47" s="40">
        <v>9210</v>
      </c>
      <c r="J47" s="50">
        <v>0</v>
      </c>
      <c r="K47" s="50">
        <f t="shared" si="1"/>
        <v>24.3</v>
      </c>
      <c r="L47" s="40">
        <v>8826</v>
      </c>
      <c r="M47" s="50">
        <v>0</v>
      </c>
      <c r="N47" s="50">
        <f t="shared" si="2"/>
        <v>95.8</v>
      </c>
      <c r="O47" s="40">
        <v>0</v>
      </c>
      <c r="P47" s="50">
        <v>0</v>
      </c>
      <c r="Q47" s="50">
        <f t="shared" si="3"/>
        <v>0</v>
      </c>
      <c r="R47" s="40">
        <v>1775</v>
      </c>
      <c r="S47" s="50">
        <v>0</v>
      </c>
      <c r="T47" s="40">
        <v>10993</v>
      </c>
      <c r="U47" s="50">
        <v>0</v>
      </c>
      <c r="V47" s="50">
        <f t="shared" si="4"/>
        <v>16.1</v>
      </c>
      <c r="W47" s="40">
        <v>5</v>
      </c>
      <c r="X47" s="50">
        <v>0</v>
      </c>
      <c r="Y47" s="50">
        <f t="shared" si="5"/>
        <v>100</v>
      </c>
      <c r="Z47" s="40">
        <v>5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6</v>
      </c>
      <c r="C48" s="49">
        <v>0</v>
      </c>
      <c r="D48" s="39">
        <v>38</v>
      </c>
      <c r="E48" s="49">
        <v>0</v>
      </c>
      <c r="F48" s="39">
        <v>641</v>
      </c>
      <c r="G48" s="49">
        <v>0</v>
      </c>
      <c r="H48" s="49">
        <f t="shared" si="0"/>
        <v>16.9</v>
      </c>
      <c r="I48" s="39">
        <v>10785</v>
      </c>
      <c r="J48" s="49">
        <v>0</v>
      </c>
      <c r="K48" s="49">
        <f t="shared" si="1"/>
        <v>16.8</v>
      </c>
      <c r="L48" s="39">
        <v>9433</v>
      </c>
      <c r="M48" s="49">
        <v>0</v>
      </c>
      <c r="N48" s="49">
        <f t="shared" si="2"/>
        <v>87.5</v>
      </c>
      <c r="O48" s="39">
        <v>0</v>
      </c>
      <c r="P48" s="49">
        <v>0</v>
      </c>
      <c r="Q48" s="49">
        <f t="shared" si="3"/>
        <v>0</v>
      </c>
      <c r="R48" s="39">
        <v>4577</v>
      </c>
      <c r="S48" s="49">
        <v>0</v>
      </c>
      <c r="T48" s="39">
        <v>15440</v>
      </c>
      <c r="U48" s="49">
        <v>0</v>
      </c>
      <c r="V48" s="49">
        <f t="shared" si="4"/>
        <v>29.6</v>
      </c>
      <c r="W48" s="39">
        <v>6</v>
      </c>
      <c r="X48" s="49">
        <v>0</v>
      </c>
      <c r="Y48" s="49">
        <f t="shared" si="5"/>
        <v>100</v>
      </c>
      <c r="Z48" s="39">
        <v>5</v>
      </c>
      <c r="AA48" s="49">
        <v>0</v>
      </c>
      <c r="AB48" s="49">
        <f t="shared" si="6"/>
        <v>83.3</v>
      </c>
    </row>
    <row r="49" spans="1:28" ht="31.5" customHeight="1">
      <c r="A49" s="6" t="s">
        <v>38</v>
      </c>
      <c r="B49" s="39">
        <v>2</v>
      </c>
      <c r="C49" s="49">
        <v>0</v>
      </c>
      <c r="D49" s="39">
        <v>15</v>
      </c>
      <c r="E49" s="49">
        <v>0</v>
      </c>
      <c r="F49" s="39">
        <v>238</v>
      </c>
      <c r="G49" s="49">
        <v>0</v>
      </c>
      <c r="H49" s="49">
        <f t="shared" si="0"/>
        <v>15.9</v>
      </c>
      <c r="I49" s="39">
        <v>3390</v>
      </c>
      <c r="J49" s="49">
        <v>0</v>
      </c>
      <c r="K49" s="49">
        <f t="shared" si="1"/>
        <v>14.2</v>
      </c>
      <c r="L49" s="39">
        <v>3226</v>
      </c>
      <c r="M49" s="49">
        <v>0</v>
      </c>
      <c r="N49" s="49">
        <f t="shared" si="2"/>
        <v>95.2</v>
      </c>
      <c r="O49" s="39">
        <v>0</v>
      </c>
      <c r="P49" s="49">
        <v>0</v>
      </c>
      <c r="Q49" s="49">
        <f t="shared" si="3"/>
        <v>0</v>
      </c>
      <c r="R49" s="39">
        <v>2117</v>
      </c>
      <c r="S49" s="49">
        <v>0</v>
      </c>
      <c r="T49" s="39">
        <v>5527</v>
      </c>
      <c r="U49" s="49">
        <v>0</v>
      </c>
      <c r="V49" s="49">
        <f t="shared" si="4"/>
        <v>38.3</v>
      </c>
      <c r="W49" s="39">
        <v>2</v>
      </c>
      <c r="X49" s="49">
        <v>0</v>
      </c>
      <c r="Y49" s="49">
        <f t="shared" si="5"/>
        <v>100</v>
      </c>
      <c r="Z49" s="39">
        <v>2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8</v>
      </c>
      <c r="C50" s="49">
        <v>0</v>
      </c>
      <c r="D50" s="39">
        <v>58</v>
      </c>
      <c r="E50" s="49">
        <v>0</v>
      </c>
      <c r="F50" s="39">
        <v>990</v>
      </c>
      <c r="G50" s="49">
        <v>0</v>
      </c>
      <c r="H50" s="49">
        <f t="shared" si="0"/>
        <v>17.1</v>
      </c>
      <c r="I50" s="39">
        <v>19325</v>
      </c>
      <c r="J50" s="49">
        <v>0</v>
      </c>
      <c r="K50" s="49">
        <f t="shared" si="1"/>
        <v>19.5</v>
      </c>
      <c r="L50" s="39">
        <v>17599</v>
      </c>
      <c r="M50" s="49">
        <v>0</v>
      </c>
      <c r="N50" s="49">
        <f t="shared" si="2"/>
        <v>91.1</v>
      </c>
      <c r="O50" s="39">
        <v>0</v>
      </c>
      <c r="P50" s="49">
        <v>0</v>
      </c>
      <c r="Q50" s="49">
        <f t="shared" si="3"/>
        <v>0</v>
      </c>
      <c r="R50" s="39">
        <v>4218</v>
      </c>
      <c r="S50" s="49">
        <v>0</v>
      </c>
      <c r="T50" s="39">
        <v>21946</v>
      </c>
      <c r="U50" s="49">
        <v>0</v>
      </c>
      <c r="V50" s="49">
        <f t="shared" si="4"/>
        <v>19.2</v>
      </c>
      <c r="W50" s="39">
        <v>8</v>
      </c>
      <c r="X50" s="49">
        <v>0</v>
      </c>
      <c r="Y50" s="49">
        <f t="shared" si="5"/>
        <v>100</v>
      </c>
      <c r="Z50" s="39">
        <v>8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4</v>
      </c>
      <c r="C51" s="49">
        <v>0</v>
      </c>
      <c r="D51" s="39">
        <v>27</v>
      </c>
      <c r="E51" s="49">
        <v>0</v>
      </c>
      <c r="F51" s="39">
        <v>462</v>
      </c>
      <c r="G51" s="49">
        <v>0</v>
      </c>
      <c r="H51" s="49">
        <f t="shared" si="0"/>
        <v>17.1</v>
      </c>
      <c r="I51" s="39">
        <v>7007</v>
      </c>
      <c r="J51" s="49">
        <v>0</v>
      </c>
      <c r="K51" s="49">
        <f t="shared" si="1"/>
        <v>15.2</v>
      </c>
      <c r="L51" s="39">
        <v>6499</v>
      </c>
      <c r="M51" s="49">
        <v>0</v>
      </c>
      <c r="N51" s="49">
        <f t="shared" si="2"/>
        <v>92.8</v>
      </c>
      <c r="O51" s="39">
        <v>0</v>
      </c>
      <c r="P51" s="49">
        <v>0</v>
      </c>
      <c r="Q51" s="49">
        <f t="shared" si="3"/>
        <v>0</v>
      </c>
      <c r="R51" s="39">
        <v>1996</v>
      </c>
      <c r="S51" s="49">
        <v>0</v>
      </c>
      <c r="T51" s="39">
        <v>8496</v>
      </c>
      <c r="U51" s="49">
        <v>0</v>
      </c>
      <c r="V51" s="49">
        <f t="shared" si="4"/>
        <v>23.5</v>
      </c>
      <c r="W51" s="39">
        <v>3</v>
      </c>
      <c r="X51" s="49">
        <v>0</v>
      </c>
      <c r="Y51" s="49">
        <f t="shared" si="5"/>
        <v>75</v>
      </c>
      <c r="Z51" s="39">
        <v>3</v>
      </c>
      <c r="AA51" s="49">
        <v>0</v>
      </c>
      <c r="AB51" s="49">
        <f t="shared" si="6"/>
        <v>75</v>
      </c>
    </row>
    <row r="52" spans="1:28" ht="31.5" customHeight="1">
      <c r="A52" s="6" t="s">
        <v>41</v>
      </c>
      <c r="B52" s="39">
        <v>4</v>
      </c>
      <c r="C52" s="49">
        <v>0</v>
      </c>
      <c r="D52" s="39">
        <v>25</v>
      </c>
      <c r="E52" s="49">
        <v>0</v>
      </c>
      <c r="F52" s="39">
        <v>416</v>
      </c>
      <c r="G52" s="49">
        <v>0</v>
      </c>
      <c r="H52" s="49">
        <f t="shared" si="0"/>
        <v>16.6</v>
      </c>
      <c r="I52" s="39">
        <v>9740</v>
      </c>
      <c r="J52" s="49">
        <v>0</v>
      </c>
      <c r="K52" s="49">
        <f t="shared" si="1"/>
        <v>23.4</v>
      </c>
      <c r="L52" s="39">
        <v>9740</v>
      </c>
      <c r="M52" s="49">
        <v>0</v>
      </c>
      <c r="N52" s="49">
        <f t="shared" si="2"/>
        <v>100</v>
      </c>
      <c r="O52" s="39">
        <v>0</v>
      </c>
      <c r="P52" s="49">
        <v>0</v>
      </c>
      <c r="Q52" s="49">
        <f t="shared" si="3"/>
        <v>0</v>
      </c>
      <c r="R52" s="39">
        <v>1553</v>
      </c>
      <c r="S52" s="49">
        <v>0</v>
      </c>
      <c r="T52" s="39">
        <v>9716</v>
      </c>
      <c r="U52" s="49">
        <v>0</v>
      </c>
      <c r="V52" s="49">
        <f t="shared" si="4"/>
        <v>16</v>
      </c>
      <c r="W52" s="39">
        <v>3</v>
      </c>
      <c r="X52" s="49">
        <v>0</v>
      </c>
      <c r="Y52" s="49">
        <f t="shared" si="5"/>
        <v>75</v>
      </c>
      <c r="Z52" s="39">
        <v>4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3</v>
      </c>
      <c r="C53" s="48">
        <v>0</v>
      </c>
      <c r="D53" s="38">
        <v>22</v>
      </c>
      <c r="E53" s="48">
        <v>0</v>
      </c>
      <c r="F53" s="38">
        <v>455</v>
      </c>
      <c r="G53" s="48">
        <v>0</v>
      </c>
      <c r="H53" s="48">
        <f t="shared" si="0"/>
        <v>20.7</v>
      </c>
      <c r="I53" s="38">
        <v>7800</v>
      </c>
      <c r="J53" s="48">
        <v>0</v>
      </c>
      <c r="K53" s="48">
        <f t="shared" si="1"/>
        <v>17.1</v>
      </c>
      <c r="L53" s="38">
        <v>7623</v>
      </c>
      <c r="M53" s="48">
        <v>0</v>
      </c>
      <c r="N53" s="48">
        <f t="shared" si="2"/>
        <v>97.7</v>
      </c>
      <c r="O53" s="38">
        <v>0</v>
      </c>
      <c r="P53" s="48">
        <v>0</v>
      </c>
      <c r="Q53" s="48">
        <f t="shared" si="3"/>
        <v>0</v>
      </c>
      <c r="R53" s="38">
        <v>240</v>
      </c>
      <c r="S53" s="48">
        <v>0</v>
      </c>
      <c r="T53" s="38">
        <v>3542</v>
      </c>
      <c r="U53" s="48">
        <v>0</v>
      </c>
      <c r="V53" s="48">
        <f t="shared" si="4"/>
        <v>6.8</v>
      </c>
      <c r="W53" s="38">
        <v>3</v>
      </c>
      <c r="X53" s="48">
        <v>0</v>
      </c>
      <c r="Y53" s="48">
        <f t="shared" si="5"/>
        <v>100</v>
      </c>
      <c r="Z53" s="38">
        <v>3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6</v>
      </c>
      <c r="C54" s="49">
        <v>0</v>
      </c>
      <c r="D54" s="39">
        <v>29</v>
      </c>
      <c r="E54" s="49">
        <v>0</v>
      </c>
      <c r="F54" s="39">
        <v>384</v>
      </c>
      <c r="G54" s="49">
        <v>0</v>
      </c>
      <c r="H54" s="49">
        <f t="shared" si="0"/>
        <v>13.2</v>
      </c>
      <c r="I54" s="39">
        <v>9906</v>
      </c>
      <c r="J54" s="49">
        <v>0</v>
      </c>
      <c r="K54" s="49">
        <f t="shared" si="1"/>
        <v>25.8</v>
      </c>
      <c r="L54" s="39">
        <v>8742</v>
      </c>
      <c r="M54" s="49">
        <v>0</v>
      </c>
      <c r="N54" s="49">
        <f t="shared" si="2"/>
        <v>88.2</v>
      </c>
      <c r="O54" s="39">
        <v>0</v>
      </c>
      <c r="P54" s="49">
        <v>0</v>
      </c>
      <c r="Q54" s="49">
        <f t="shared" si="3"/>
        <v>0</v>
      </c>
      <c r="R54" s="39">
        <v>3878</v>
      </c>
      <c r="S54" s="49">
        <v>0</v>
      </c>
      <c r="T54" s="39">
        <v>13836</v>
      </c>
      <c r="U54" s="49">
        <v>0</v>
      </c>
      <c r="V54" s="49">
        <f t="shared" si="4"/>
        <v>28</v>
      </c>
      <c r="W54" s="39">
        <v>6</v>
      </c>
      <c r="X54" s="49">
        <v>0</v>
      </c>
      <c r="Y54" s="49">
        <f t="shared" si="5"/>
        <v>100</v>
      </c>
      <c r="Z54" s="39">
        <v>6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6</v>
      </c>
      <c r="C55" s="49">
        <v>0</v>
      </c>
      <c r="D55" s="39">
        <v>56</v>
      </c>
      <c r="E55" s="49">
        <v>0</v>
      </c>
      <c r="F55" s="39">
        <v>1086</v>
      </c>
      <c r="G55" s="49">
        <v>0</v>
      </c>
      <c r="H55" s="49">
        <f t="shared" si="0"/>
        <v>19.4</v>
      </c>
      <c r="I55" s="39">
        <v>16502</v>
      </c>
      <c r="J55" s="49">
        <v>0</v>
      </c>
      <c r="K55" s="49">
        <f t="shared" si="1"/>
        <v>15.2</v>
      </c>
      <c r="L55" s="39">
        <v>16350</v>
      </c>
      <c r="M55" s="49">
        <v>0</v>
      </c>
      <c r="N55" s="49">
        <f t="shared" si="2"/>
        <v>99.1</v>
      </c>
      <c r="O55" s="39">
        <v>0</v>
      </c>
      <c r="P55" s="49">
        <v>0</v>
      </c>
      <c r="Q55" s="49">
        <f t="shared" si="3"/>
        <v>0</v>
      </c>
      <c r="R55" s="39">
        <v>5378</v>
      </c>
      <c r="S55" s="49">
        <v>0</v>
      </c>
      <c r="T55" s="39">
        <v>16174</v>
      </c>
      <c r="U55" s="49">
        <v>0</v>
      </c>
      <c r="V55" s="49">
        <f t="shared" si="4"/>
        <v>33.3</v>
      </c>
      <c r="W55" s="39">
        <v>5</v>
      </c>
      <c r="X55" s="49">
        <v>0</v>
      </c>
      <c r="Y55" s="49">
        <f t="shared" si="5"/>
        <v>83.3</v>
      </c>
      <c r="Z55" s="39">
        <v>5</v>
      </c>
      <c r="AA55" s="49">
        <v>0</v>
      </c>
      <c r="AB55" s="49">
        <f t="shared" si="6"/>
        <v>83.3</v>
      </c>
    </row>
    <row r="56" spans="1:28" ht="31.5" customHeight="1">
      <c r="A56" s="6" t="s">
        <v>45</v>
      </c>
      <c r="B56" s="39">
        <v>7</v>
      </c>
      <c r="C56" s="49">
        <v>0</v>
      </c>
      <c r="D56" s="39">
        <v>43</v>
      </c>
      <c r="E56" s="49">
        <v>0</v>
      </c>
      <c r="F56" s="39">
        <v>697</v>
      </c>
      <c r="G56" s="49">
        <v>0</v>
      </c>
      <c r="H56" s="49">
        <f t="shared" si="0"/>
        <v>16.2</v>
      </c>
      <c r="I56" s="39">
        <v>10715</v>
      </c>
      <c r="J56" s="49">
        <v>0</v>
      </c>
      <c r="K56" s="49">
        <f t="shared" si="1"/>
        <v>15.4</v>
      </c>
      <c r="L56" s="39">
        <v>10495</v>
      </c>
      <c r="M56" s="49">
        <v>0</v>
      </c>
      <c r="N56" s="49">
        <f t="shared" si="2"/>
        <v>97.9</v>
      </c>
      <c r="O56" s="39">
        <v>0</v>
      </c>
      <c r="P56" s="49">
        <v>0</v>
      </c>
      <c r="Q56" s="49">
        <f t="shared" si="3"/>
        <v>0</v>
      </c>
      <c r="R56" s="39">
        <v>5247</v>
      </c>
      <c r="S56" s="49">
        <v>0</v>
      </c>
      <c r="T56" s="39">
        <v>15989</v>
      </c>
      <c r="U56" s="49">
        <v>0</v>
      </c>
      <c r="V56" s="49">
        <f t="shared" si="4"/>
        <v>32.8</v>
      </c>
      <c r="W56" s="39">
        <v>7</v>
      </c>
      <c r="X56" s="49">
        <v>0</v>
      </c>
      <c r="Y56" s="49">
        <f t="shared" si="5"/>
        <v>100</v>
      </c>
      <c r="Z56" s="39">
        <v>7</v>
      </c>
      <c r="AA56" s="49">
        <v>0</v>
      </c>
      <c r="AB56" s="49">
        <f t="shared" si="6"/>
        <v>100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15</v>
      </c>
      <c r="E57" s="50">
        <v>0</v>
      </c>
      <c r="F57" s="40">
        <v>379</v>
      </c>
      <c r="G57" s="50">
        <v>0</v>
      </c>
      <c r="H57" s="50">
        <f t="shared" si="0"/>
        <v>25.3</v>
      </c>
      <c r="I57" s="40">
        <v>4654</v>
      </c>
      <c r="J57" s="50">
        <v>0</v>
      </c>
      <c r="K57" s="50">
        <f t="shared" si="1"/>
        <v>12.3</v>
      </c>
      <c r="L57" s="40">
        <v>4654</v>
      </c>
      <c r="M57" s="50">
        <v>0</v>
      </c>
      <c r="N57" s="50">
        <f t="shared" si="2"/>
        <v>100</v>
      </c>
      <c r="O57" s="40">
        <v>0</v>
      </c>
      <c r="P57" s="50">
        <v>0</v>
      </c>
      <c r="Q57" s="50">
        <f t="shared" si="3"/>
        <v>0</v>
      </c>
      <c r="R57" s="40">
        <v>567</v>
      </c>
      <c r="S57" s="50">
        <v>0</v>
      </c>
      <c r="T57" s="40">
        <v>5222</v>
      </c>
      <c r="U57" s="50">
        <v>0</v>
      </c>
      <c r="V57" s="50">
        <f t="shared" si="4"/>
        <v>10.9</v>
      </c>
      <c r="W57" s="40">
        <v>1</v>
      </c>
      <c r="X57" s="50">
        <v>0</v>
      </c>
      <c r="Y57" s="50">
        <f t="shared" si="5"/>
        <v>100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2</v>
      </c>
      <c r="C58" s="49">
        <v>0</v>
      </c>
      <c r="D58" s="39">
        <v>20</v>
      </c>
      <c r="E58" s="49">
        <v>0</v>
      </c>
      <c r="F58" s="39">
        <v>502</v>
      </c>
      <c r="G58" s="49">
        <v>0</v>
      </c>
      <c r="H58" s="49">
        <f t="shared" si="0"/>
        <v>25.1</v>
      </c>
      <c r="I58" s="39">
        <v>7395</v>
      </c>
      <c r="J58" s="49">
        <v>0</v>
      </c>
      <c r="K58" s="49">
        <f t="shared" si="1"/>
        <v>14.7</v>
      </c>
      <c r="L58" s="39">
        <v>7395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1323</v>
      </c>
      <c r="S58" s="49">
        <v>0</v>
      </c>
      <c r="T58" s="39">
        <v>4257</v>
      </c>
      <c r="U58" s="49">
        <v>0</v>
      </c>
      <c r="V58" s="49">
        <f t="shared" si="4"/>
        <v>31.1</v>
      </c>
      <c r="W58" s="39">
        <v>1</v>
      </c>
      <c r="X58" s="49">
        <v>0</v>
      </c>
      <c r="Y58" s="49">
        <f t="shared" si="5"/>
        <v>50</v>
      </c>
      <c r="Z58" s="39">
        <v>2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41</v>
      </c>
      <c r="E59" s="49">
        <v>0</v>
      </c>
      <c r="F59" s="39">
        <v>1084</v>
      </c>
      <c r="G59" s="49">
        <v>0</v>
      </c>
      <c r="H59" s="49">
        <f t="shared" si="0"/>
        <v>26.4</v>
      </c>
      <c r="I59" s="39">
        <v>8746</v>
      </c>
      <c r="J59" s="49">
        <v>0</v>
      </c>
      <c r="K59" s="49">
        <f t="shared" si="1"/>
        <v>8.1</v>
      </c>
      <c r="L59" s="39">
        <v>8746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1790</v>
      </c>
      <c r="S59" s="49">
        <v>0</v>
      </c>
      <c r="T59" s="39">
        <v>10541</v>
      </c>
      <c r="U59" s="49">
        <v>0</v>
      </c>
      <c r="V59" s="49">
        <f t="shared" si="4"/>
        <v>17</v>
      </c>
      <c r="W59" s="39">
        <v>1</v>
      </c>
      <c r="X59" s="49">
        <v>0</v>
      </c>
      <c r="Y59" s="49">
        <f t="shared" si="5"/>
        <v>50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7</v>
      </c>
      <c r="E60" s="49">
        <v>0</v>
      </c>
      <c r="F60" s="39">
        <v>114</v>
      </c>
      <c r="G60" s="49">
        <v>0</v>
      </c>
      <c r="H60" s="49">
        <f t="shared" si="0"/>
        <v>16.3</v>
      </c>
      <c r="I60" s="39">
        <v>4708</v>
      </c>
      <c r="J60" s="49">
        <v>0</v>
      </c>
      <c r="K60" s="49">
        <f t="shared" si="1"/>
        <v>41.3</v>
      </c>
      <c r="L60" s="39">
        <v>4708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0</v>
      </c>
      <c r="X60" s="49">
        <v>0</v>
      </c>
      <c r="Y60" s="49">
        <f t="shared" si="5"/>
        <v>0</v>
      </c>
      <c r="Z60" s="39">
        <v>1</v>
      </c>
      <c r="AA60" s="49">
        <v>0</v>
      </c>
      <c r="AB60" s="49">
        <f t="shared" si="6"/>
        <v>100</v>
      </c>
    </row>
    <row r="61" spans="1:28" ht="31.5" customHeight="1">
      <c r="A61" s="6" t="s">
        <v>50</v>
      </c>
      <c r="B61" s="39">
        <v>2</v>
      </c>
      <c r="C61" s="49">
        <v>0</v>
      </c>
      <c r="D61" s="39">
        <v>31</v>
      </c>
      <c r="E61" s="49">
        <v>0</v>
      </c>
      <c r="F61" s="39">
        <v>739</v>
      </c>
      <c r="G61" s="49">
        <v>0</v>
      </c>
      <c r="H61" s="49">
        <f t="shared" si="0"/>
        <v>23.8</v>
      </c>
      <c r="I61" s="39">
        <v>6980</v>
      </c>
      <c r="J61" s="49">
        <v>0</v>
      </c>
      <c r="K61" s="49">
        <f t="shared" si="1"/>
        <v>9.4</v>
      </c>
      <c r="L61" s="39">
        <v>6969</v>
      </c>
      <c r="M61" s="49">
        <v>0</v>
      </c>
      <c r="N61" s="49">
        <f t="shared" si="2"/>
        <v>99.8</v>
      </c>
      <c r="O61" s="39">
        <v>0</v>
      </c>
      <c r="P61" s="49">
        <v>0</v>
      </c>
      <c r="Q61" s="49">
        <f t="shared" si="3"/>
        <v>0</v>
      </c>
      <c r="R61" s="39">
        <v>1531</v>
      </c>
      <c r="S61" s="49">
        <v>0</v>
      </c>
      <c r="T61" s="39">
        <v>8514</v>
      </c>
      <c r="U61" s="49">
        <v>0</v>
      </c>
      <c r="V61" s="49">
        <f t="shared" si="4"/>
        <v>18</v>
      </c>
      <c r="W61" s="39">
        <v>0</v>
      </c>
      <c r="X61" s="49">
        <v>0</v>
      </c>
      <c r="Y61" s="49">
        <f t="shared" si="5"/>
        <v>0</v>
      </c>
      <c r="Z61" s="39">
        <v>2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2</v>
      </c>
      <c r="C62" s="49">
        <v>0</v>
      </c>
      <c r="D62" s="39">
        <v>19</v>
      </c>
      <c r="E62" s="49">
        <v>0</v>
      </c>
      <c r="F62" s="39">
        <v>414</v>
      </c>
      <c r="G62" s="49">
        <v>0</v>
      </c>
      <c r="H62" s="49">
        <f t="shared" si="0"/>
        <v>21.8</v>
      </c>
      <c r="I62" s="39">
        <v>6164</v>
      </c>
      <c r="J62" s="49">
        <v>0</v>
      </c>
      <c r="K62" s="49">
        <f t="shared" si="1"/>
        <v>14.9</v>
      </c>
      <c r="L62" s="39">
        <v>6154</v>
      </c>
      <c r="M62" s="49">
        <v>0</v>
      </c>
      <c r="N62" s="49">
        <f t="shared" si="2"/>
        <v>99.8</v>
      </c>
      <c r="O62" s="39">
        <v>0</v>
      </c>
      <c r="P62" s="49">
        <v>0</v>
      </c>
      <c r="Q62" s="49">
        <f t="shared" si="3"/>
        <v>0</v>
      </c>
      <c r="R62" s="39">
        <v>545</v>
      </c>
      <c r="S62" s="49">
        <v>0</v>
      </c>
      <c r="T62" s="39">
        <v>3756</v>
      </c>
      <c r="U62" s="49">
        <v>0</v>
      </c>
      <c r="V62" s="49">
        <f t="shared" si="4"/>
        <v>14.5</v>
      </c>
      <c r="W62" s="39">
        <v>2</v>
      </c>
      <c r="X62" s="49">
        <v>0</v>
      </c>
      <c r="Y62" s="49">
        <f t="shared" si="5"/>
        <v>100</v>
      </c>
      <c r="Z62" s="39">
        <v>2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6</v>
      </c>
      <c r="C63" s="48">
        <v>0</v>
      </c>
      <c r="D63" s="38">
        <v>58</v>
      </c>
      <c r="E63" s="48">
        <v>0</v>
      </c>
      <c r="F63" s="38">
        <v>1259</v>
      </c>
      <c r="G63" s="48">
        <v>0</v>
      </c>
      <c r="H63" s="48">
        <f t="shared" si="0"/>
        <v>21.7</v>
      </c>
      <c r="I63" s="38">
        <v>18816</v>
      </c>
      <c r="J63" s="48">
        <v>0</v>
      </c>
      <c r="K63" s="48">
        <f t="shared" si="1"/>
        <v>14.9</v>
      </c>
      <c r="L63" s="38">
        <v>18796</v>
      </c>
      <c r="M63" s="48">
        <v>0</v>
      </c>
      <c r="N63" s="48">
        <f t="shared" si="2"/>
        <v>99.9</v>
      </c>
      <c r="O63" s="38">
        <v>0</v>
      </c>
      <c r="P63" s="48">
        <v>0</v>
      </c>
      <c r="Q63" s="48">
        <f t="shared" si="3"/>
        <v>0</v>
      </c>
      <c r="R63" s="38">
        <v>2376</v>
      </c>
      <c r="S63" s="48">
        <v>0</v>
      </c>
      <c r="T63" s="38">
        <v>14716</v>
      </c>
      <c r="U63" s="48">
        <v>0</v>
      </c>
      <c r="V63" s="48">
        <f t="shared" si="4"/>
        <v>16.1</v>
      </c>
      <c r="W63" s="38">
        <v>5</v>
      </c>
      <c r="X63" s="48">
        <v>0</v>
      </c>
      <c r="Y63" s="48">
        <f t="shared" si="5"/>
        <v>83.3</v>
      </c>
      <c r="Z63" s="38">
        <v>6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6</v>
      </c>
      <c r="E64" s="49">
        <v>0</v>
      </c>
      <c r="F64" s="39">
        <v>79</v>
      </c>
      <c r="G64" s="49">
        <v>0</v>
      </c>
      <c r="H64" s="49">
        <f t="shared" si="0"/>
        <v>13.2</v>
      </c>
      <c r="I64" s="39">
        <v>1515</v>
      </c>
      <c r="J64" s="49">
        <v>0</v>
      </c>
      <c r="K64" s="49">
        <f t="shared" si="1"/>
        <v>19.2</v>
      </c>
      <c r="L64" s="39">
        <v>1515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1140</v>
      </c>
      <c r="S64" s="49">
        <v>0</v>
      </c>
      <c r="T64" s="39">
        <v>2660</v>
      </c>
      <c r="U64" s="49">
        <v>0</v>
      </c>
      <c r="V64" s="49">
        <f t="shared" si="4"/>
        <v>42.9</v>
      </c>
      <c r="W64" s="39">
        <v>1</v>
      </c>
      <c r="X64" s="49">
        <v>0</v>
      </c>
      <c r="Y64" s="49">
        <f t="shared" si="5"/>
        <v>100</v>
      </c>
      <c r="Z64" s="39">
        <v>1</v>
      </c>
      <c r="AA64" s="49">
        <v>0</v>
      </c>
      <c r="AB64" s="49">
        <f t="shared" si="6"/>
        <v>100</v>
      </c>
    </row>
    <row r="65" spans="1:28" ht="31.5" customHeight="1">
      <c r="A65" s="6" t="s">
        <v>54</v>
      </c>
      <c r="B65" s="39">
        <v>3</v>
      </c>
      <c r="C65" s="49">
        <v>0</v>
      </c>
      <c r="D65" s="39">
        <v>26</v>
      </c>
      <c r="E65" s="49">
        <v>0</v>
      </c>
      <c r="F65" s="39">
        <v>501</v>
      </c>
      <c r="G65" s="49">
        <v>0</v>
      </c>
      <c r="H65" s="49">
        <f t="shared" si="0"/>
        <v>19.3</v>
      </c>
      <c r="I65" s="39">
        <v>9949</v>
      </c>
      <c r="J65" s="49">
        <v>0</v>
      </c>
      <c r="K65" s="49">
        <f t="shared" si="1"/>
        <v>19.9</v>
      </c>
      <c r="L65" s="39">
        <v>8483</v>
      </c>
      <c r="M65" s="49">
        <v>0</v>
      </c>
      <c r="N65" s="49">
        <f t="shared" si="2"/>
        <v>85.3</v>
      </c>
      <c r="O65" s="39">
        <v>0</v>
      </c>
      <c r="P65" s="49">
        <v>0</v>
      </c>
      <c r="Q65" s="49">
        <f t="shared" si="3"/>
        <v>0</v>
      </c>
      <c r="R65" s="39">
        <v>1370</v>
      </c>
      <c r="S65" s="49">
        <v>0</v>
      </c>
      <c r="T65" s="39">
        <v>2748</v>
      </c>
      <c r="U65" s="49">
        <v>0</v>
      </c>
      <c r="V65" s="49">
        <f t="shared" si="4"/>
        <v>49.9</v>
      </c>
      <c r="W65" s="39">
        <v>1</v>
      </c>
      <c r="X65" s="49">
        <v>0</v>
      </c>
      <c r="Y65" s="49">
        <f t="shared" si="5"/>
        <v>33.3</v>
      </c>
      <c r="Z65" s="39">
        <v>3</v>
      </c>
      <c r="AA65" s="49">
        <v>0</v>
      </c>
      <c r="AB65" s="49">
        <f t="shared" si="6"/>
        <v>100</v>
      </c>
    </row>
    <row r="66" spans="1:28" ht="31.5" customHeight="1" thickBot="1">
      <c r="A66" s="6" t="s">
        <v>55</v>
      </c>
      <c r="B66" s="39">
        <v>3</v>
      </c>
      <c r="C66" s="49">
        <v>0</v>
      </c>
      <c r="D66" s="39">
        <v>20</v>
      </c>
      <c r="E66" s="49">
        <v>0</v>
      </c>
      <c r="F66" s="39">
        <v>394</v>
      </c>
      <c r="G66" s="49">
        <v>0</v>
      </c>
      <c r="H66" s="49">
        <f t="shared" si="0"/>
        <v>19.7</v>
      </c>
      <c r="I66" s="39">
        <v>8753</v>
      </c>
      <c r="J66" s="49">
        <v>0</v>
      </c>
      <c r="K66" s="49">
        <f t="shared" si="1"/>
        <v>22.2</v>
      </c>
      <c r="L66" s="39">
        <v>8696</v>
      </c>
      <c r="M66" s="49">
        <v>0</v>
      </c>
      <c r="N66" s="49">
        <f t="shared" si="2"/>
        <v>99.3</v>
      </c>
      <c r="O66" s="39">
        <v>0</v>
      </c>
      <c r="P66" s="49">
        <v>0</v>
      </c>
      <c r="Q66" s="49">
        <f t="shared" si="3"/>
        <v>0</v>
      </c>
      <c r="R66" s="39">
        <v>449</v>
      </c>
      <c r="S66" s="49">
        <v>0</v>
      </c>
      <c r="T66" s="39">
        <v>2248</v>
      </c>
      <c r="U66" s="49">
        <v>0</v>
      </c>
      <c r="V66" s="49">
        <f t="shared" si="4"/>
        <v>20</v>
      </c>
      <c r="W66" s="39">
        <v>2</v>
      </c>
      <c r="X66" s="49">
        <v>0</v>
      </c>
      <c r="Y66" s="49">
        <f t="shared" si="5"/>
        <v>66.7</v>
      </c>
      <c r="Z66" s="39">
        <v>3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189</v>
      </c>
      <c r="C67" s="51">
        <f t="shared" si="8"/>
        <v>0.5</v>
      </c>
      <c r="D67" s="41">
        <f t="shared" si="8"/>
        <v>1472</v>
      </c>
      <c r="E67" s="51">
        <f t="shared" si="8"/>
        <v>2.4</v>
      </c>
      <c r="F67" s="41">
        <f t="shared" si="8"/>
        <v>28225</v>
      </c>
      <c r="G67" s="51">
        <f t="shared" si="8"/>
        <v>27</v>
      </c>
      <c r="H67" s="51">
        <f t="shared" si="0"/>
        <v>19.2</v>
      </c>
      <c r="I67" s="41">
        <f t="shared" si="8"/>
        <v>461078</v>
      </c>
      <c r="J67" s="51">
        <f t="shared" si="8"/>
        <v>759.2</v>
      </c>
      <c r="K67" s="51">
        <f t="shared" si="1"/>
        <v>16.3</v>
      </c>
      <c r="L67" s="41">
        <f t="shared" si="8"/>
        <v>448380</v>
      </c>
      <c r="M67" s="51">
        <f t="shared" si="8"/>
        <v>759.2</v>
      </c>
      <c r="N67" s="51">
        <f t="shared" si="2"/>
        <v>97.3</v>
      </c>
      <c r="O67" s="41">
        <f>SUM(O18:O66)</f>
        <v>288</v>
      </c>
      <c r="P67" s="51">
        <f>SUM(P18:P66)</f>
        <v>0</v>
      </c>
      <c r="Q67" s="51">
        <f t="shared" si="3"/>
        <v>0.1</v>
      </c>
      <c r="R67" s="41">
        <f>SUM(R18:R66)</f>
        <v>102810</v>
      </c>
      <c r="S67" s="51">
        <f>SUM(S18:S66)</f>
        <v>435.2</v>
      </c>
      <c r="T67" s="41">
        <f>SUM(T18:T66)</f>
        <v>449158</v>
      </c>
      <c r="U67" s="51">
        <f>SUM(U18:U66)</f>
        <v>1194.4</v>
      </c>
      <c r="V67" s="51">
        <f t="shared" si="4"/>
        <v>22.9</v>
      </c>
      <c r="W67" s="41">
        <f>SUM(W18:W66)</f>
        <v>147</v>
      </c>
      <c r="X67" s="51">
        <f>SUM(X18:X66)</f>
        <v>0.5</v>
      </c>
      <c r="Y67" s="51">
        <f t="shared" si="5"/>
        <v>77.8</v>
      </c>
      <c r="Z67" s="41">
        <f>SUM(Z18:Z66)</f>
        <v>173</v>
      </c>
      <c r="AA67" s="51">
        <f>SUM(AA18:AA66)</f>
        <v>0.5</v>
      </c>
      <c r="AB67" s="51">
        <f t="shared" si="6"/>
        <v>91.6</v>
      </c>
    </row>
    <row r="68" spans="1:28" ht="31.5" customHeight="1" thickTop="1">
      <c r="A68" s="10" t="s">
        <v>80</v>
      </c>
      <c r="B68" s="43">
        <f aca="true" t="shared" si="9" ref="B68:M68">SUM(B67,B17)</f>
        <v>550</v>
      </c>
      <c r="C68" s="53">
        <f t="shared" si="9"/>
        <v>1</v>
      </c>
      <c r="D68" s="43">
        <f t="shared" si="9"/>
        <v>5573</v>
      </c>
      <c r="E68" s="53">
        <f t="shared" si="9"/>
        <v>6</v>
      </c>
      <c r="F68" s="43">
        <f t="shared" si="9"/>
        <v>123788</v>
      </c>
      <c r="G68" s="53">
        <f t="shared" si="9"/>
        <v>68</v>
      </c>
      <c r="H68" s="53">
        <f t="shared" si="0"/>
        <v>22.2</v>
      </c>
      <c r="I68" s="43">
        <f t="shared" si="9"/>
        <v>1632549</v>
      </c>
      <c r="J68" s="53">
        <f t="shared" si="9"/>
        <v>1912</v>
      </c>
      <c r="K68" s="53">
        <f t="shared" si="1"/>
        <v>13.2</v>
      </c>
      <c r="L68" s="43">
        <f t="shared" si="9"/>
        <v>1595377</v>
      </c>
      <c r="M68" s="53">
        <f t="shared" si="9"/>
        <v>1912</v>
      </c>
      <c r="N68" s="53">
        <f t="shared" si="2"/>
        <v>97.7</v>
      </c>
      <c r="O68" s="43">
        <f>SUM(O67,O17)</f>
        <v>9636</v>
      </c>
      <c r="P68" s="53">
        <f>SUM(P67,P17)</f>
        <v>0</v>
      </c>
      <c r="Q68" s="53">
        <f t="shared" si="3"/>
        <v>0.6</v>
      </c>
      <c r="R68" s="43">
        <f>SUM(R67,R17)</f>
        <v>282364</v>
      </c>
      <c r="S68" s="53">
        <f>SUM(S67,S17)</f>
        <v>1096</v>
      </c>
      <c r="T68" s="43">
        <f>SUM(T67,T17)</f>
        <v>1405309</v>
      </c>
      <c r="U68" s="53">
        <f>SUM(U67,U17)</f>
        <v>3008</v>
      </c>
      <c r="V68" s="53">
        <f t="shared" si="4"/>
        <v>20.1</v>
      </c>
      <c r="W68" s="43">
        <f>SUM(W67,W17)</f>
        <v>460</v>
      </c>
      <c r="X68" s="53">
        <f>SUM(X67,X17)</f>
        <v>1</v>
      </c>
      <c r="Y68" s="53">
        <f t="shared" si="5"/>
        <v>83.7</v>
      </c>
      <c r="Z68" s="43">
        <f>SUM(Z67,Z17)</f>
        <v>508</v>
      </c>
      <c r="AA68" s="53">
        <f>SUM(AA67,AA17)</f>
        <v>1</v>
      </c>
      <c r="AB68" s="53">
        <f t="shared" si="6"/>
        <v>92.4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Z2:AA2"/>
    <mergeCell ref="Z3:AA3"/>
    <mergeCell ref="O1:AB1"/>
    <mergeCell ref="R2:S2"/>
    <mergeCell ref="T2:U2"/>
    <mergeCell ref="W2:X2"/>
    <mergeCell ref="W3:X3"/>
    <mergeCell ref="L2:M2"/>
    <mergeCell ref="O2:P2"/>
    <mergeCell ref="B1:N1"/>
    <mergeCell ref="B2:C2"/>
    <mergeCell ref="D2:E2"/>
    <mergeCell ref="F2:G2"/>
    <mergeCell ref="I2:J2"/>
  </mergeCells>
  <printOptions/>
  <pageMargins left="0.7874015748031497" right="0.7874015748031497" top="0.7874015748031497" bottom="0.3937007874015748" header="0.5905511811023623" footer="0.31496062992125984"/>
  <pageSetup firstPageNumber="306" useFirstPageNumber="1" horizontalDpi="600" verticalDpi="600" orientation="portrait" paperSize="9" scale="35" r:id="rId1"/>
  <headerFooter alignWithMargins="0">
    <oddFooter>&amp;C&amp;30&amp;P</oddFooter>
  </headerFooter>
  <colBreaks count="1" manualBreakCount="1">
    <brk id="14" max="6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80" zoomScaleSheetLayoutView="50" zoomScalePageLayoutView="0" workbookViewId="0" topLeftCell="P1">
      <selection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32" t="s">
        <v>358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7"/>
      <c r="O1" s="286" t="s">
        <v>359</v>
      </c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7"/>
    </row>
    <row r="2" spans="1:28" ht="27" customHeight="1">
      <c r="A2" s="91"/>
      <c r="B2" s="257" t="s">
        <v>321</v>
      </c>
      <c r="C2" s="258"/>
      <c r="D2" s="257" t="s">
        <v>320</v>
      </c>
      <c r="E2" s="258"/>
      <c r="F2" s="257" t="s">
        <v>360</v>
      </c>
      <c r="G2" s="258"/>
      <c r="H2" s="55" t="s">
        <v>322</v>
      </c>
      <c r="I2" s="376" t="s">
        <v>325</v>
      </c>
      <c r="J2" s="377"/>
      <c r="K2" s="55" t="s">
        <v>362</v>
      </c>
      <c r="L2" s="373" t="s">
        <v>327</v>
      </c>
      <c r="M2" s="328"/>
      <c r="N2" s="89" t="s">
        <v>328</v>
      </c>
      <c r="O2" s="374" t="s">
        <v>338</v>
      </c>
      <c r="P2" s="375"/>
      <c r="Q2" s="123" t="s">
        <v>339</v>
      </c>
      <c r="R2" s="373" t="s">
        <v>341</v>
      </c>
      <c r="S2" s="328"/>
      <c r="T2" s="376" t="s">
        <v>342</v>
      </c>
      <c r="U2" s="377"/>
      <c r="V2" s="123" t="s">
        <v>343</v>
      </c>
      <c r="W2" s="374" t="s">
        <v>345</v>
      </c>
      <c r="X2" s="375"/>
      <c r="Y2" s="132" t="s">
        <v>344</v>
      </c>
      <c r="Z2" s="374" t="s">
        <v>347</v>
      </c>
      <c r="AA2" s="375"/>
      <c r="AB2" s="123" t="s">
        <v>347</v>
      </c>
    </row>
    <row r="3" spans="1:28" ht="27" customHeight="1">
      <c r="A3" s="125"/>
      <c r="B3" s="137"/>
      <c r="C3" s="140" t="s">
        <v>363</v>
      </c>
      <c r="D3" s="121"/>
      <c r="E3" s="140" t="s">
        <v>364</v>
      </c>
      <c r="F3" s="121" t="s">
        <v>122</v>
      </c>
      <c r="G3" s="140" t="s">
        <v>365</v>
      </c>
      <c r="H3" s="138" t="s">
        <v>361</v>
      </c>
      <c r="I3" s="121" t="s">
        <v>160</v>
      </c>
      <c r="J3" s="140" t="s">
        <v>366</v>
      </c>
      <c r="K3" s="138" t="s">
        <v>313</v>
      </c>
      <c r="L3" s="36" t="s">
        <v>160</v>
      </c>
      <c r="M3" s="141" t="s">
        <v>367</v>
      </c>
      <c r="N3" s="139" t="s">
        <v>340</v>
      </c>
      <c r="O3" s="159" t="s">
        <v>160</v>
      </c>
      <c r="P3" s="141" t="s">
        <v>368</v>
      </c>
      <c r="Q3" s="139" t="s">
        <v>340</v>
      </c>
      <c r="R3" s="36" t="s">
        <v>160</v>
      </c>
      <c r="S3" s="141" t="s">
        <v>369</v>
      </c>
      <c r="T3" s="121" t="s">
        <v>160</v>
      </c>
      <c r="U3" s="140" t="s">
        <v>370</v>
      </c>
      <c r="V3" s="139" t="s">
        <v>340</v>
      </c>
      <c r="W3" s="273" t="s">
        <v>371</v>
      </c>
      <c r="X3" s="260"/>
      <c r="Y3" s="136" t="s">
        <v>346</v>
      </c>
      <c r="Z3" s="273" t="s">
        <v>372</v>
      </c>
      <c r="AA3" s="260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373</v>
      </c>
      <c r="I4" s="80" t="s">
        <v>318</v>
      </c>
      <c r="J4" s="80" t="s">
        <v>319</v>
      </c>
      <c r="K4" s="80" t="s">
        <v>374</v>
      </c>
      <c r="L4" s="80" t="s">
        <v>318</v>
      </c>
      <c r="M4" s="121" t="s">
        <v>319</v>
      </c>
      <c r="N4" s="131" t="s">
        <v>375</v>
      </c>
      <c r="O4" s="195" t="s">
        <v>318</v>
      </c>
      <c r="P4" s="129" t="s">
        <v>319</v>
      </c>
      <c r="Q4" s="131" t="s">
        <v>376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377</v>
      </c>
      <c r="W4" s="80" t="s">
        <v>318</v>
      </c>
      <c r="X4" s="121" t="s">
        <v>319</v>
      </c>
      <c r="Y4" s="131" t="s">
        <v>378</v>
      </c>
      <c r="Z4" s="80" t="s">
        <v>318</v>
      </c>
      <c r="AA4" s="121" t="s">
        <v>319</v>
      </c>
      <c r="AB4" s="131" t="s">
        <v>379</v>
      </c>
    </row>
    <row r="5" spans="1:28" ht="31.5" customHeight="1">
      <c r="A5" s="5" t="s">
        <v>0</v>
      </c>
      <c r="B5" s="39">
        <v>20</v>
      </c>
      <c r="C5" s="49">
        <v>0</v>
      </c>
      <c r="D5" s="39">
        <v>308</v>
      </c>
      <c r="E5" s="66">
        <v>0</v>
      </c>
      <c r="F5" s="118">
        <v>8324</v>
      </c>
      <c r="G5" s="49">
        <v>0</v>
      </c>
      <c r="H5" s="49">
        <f>ROUND((F5+G5)/(D5+E5),1)</f>
        <v>27</v>
      </c>
      <c r="I5" s="39">
        <v>96452</v>
      </c>
      <c r="J5" s="49">
        <v>0</v>
      </c>
      <c r="K5" s="49">
        <f>ROUND((I5+J5)/(F5+G5),1)</f>
        <v>11.6</v>
      </c>
      <c r="L5" s="39">
        <v>94581</v>
      </c>
      <c r="M5" s="49">
        <v>0</v>
      </c>
      <c r="N5" s="49">
        <f>ROUND((L5+M5)/(I5+J5)*100,1)</f>
        <v>98.1</v>
      </c>
      <c r="O5" s="39">
        <v>4114</v>
      </c>
      <c r="P5" s="49">
        <v>0</v>
      </c>
      <c r="Q5" s="49">
        <f>ROUND((O5+P5)/(L5+M5)*100,1)</f>
        <v>4.3</v>
      </c>
      <c r="R5" s="118">
        <v>8587</v>
      </c>
      <c r="S5" s="49">
        <v>0</v>
      </c>
      <c r="T5" s="39">
        <v>81826</v>
      </c>
      <c r="U5" s="49">
        <v>0</v>
      </c>
      <c r="V5" s="49">
        <f>IF(R5+T5=0,0,ROUND((R5+S5)/(T5+U5)*100,1))</f>
        <v>10.5</v>
      </c>
      <c r="W5" s="39">
        <v>16</v>
      </c>
      <c r="X5" s="49">
        <v>0</v>
      </c>
      <c r="Y5" s="49">
        <f>IF(W5=0,0,ROUND((W5+X5)/(B5+C5)*100,1))</f>
        <v>80</v>
      </c>
      <c r="Z5" s="39">
        <v>20</v>
      </c>
      <c r="AA5" s="49">
        <v>0</v>
      </c>
      <c r="AB5" s="49">
        <f>IF(Z5=0,0,ROUND((Z5+AA5)/(B5+C5)*100,1))</f>
        <v>100</v>
      </c>
    </row>
    <row r="6" spans="1:28" ht="31.5" customHeight="1">
      <c r="A6" s="6" t="s">
        <v>1</v>
      </c>
      <c r="B6" s="39">
        <v>11</v>
      </c>
      <c r="C6" s="49">
        <v>0</v>
      </c>
      <c r="D6" s="39">
        <v>151</v>
      </c>
      <c r="E6" s="49">
        <v>0</v>
      </c>
      <c r="F6" s="39">
        <v>4283</v>
      </c>
      <c r="G6" s="49">
        <v>0</v>
      </c>
      <c r="H6" s="49">
        <f aca="true" t="shared" si="0" ref="H6:H68">ROUND((F6+G6)/(D6+E6),1)</f>
        <v>28.4</v>
      </c>
      <c r="I6" s="39">
        <v>50326</v>
      </c>
      <c r="J6" s="49">
        <v>0</v>
      </c>
      <c r="K6" s="49">
        <f aca="true" t="shared" si="1" ref="K6:K68">ROUND((I6+J6)/(F6+G6),1)</f>
        <v>11.8</v>
      </c>
      <c r="L6" s="39">
        <v>50111</v>
      </c>
      <c r="M6" s="49">
        <v>0</v>
      </c>
      <c r="N6" s="49">
        <f aca="true" t="shared" si="2" ref="N6:N68">ROUND((L6+M6)/(I6+J6)*100,1)</f>
        <v>99.6</v>
      </c>
      <c r="O6" s="39">
        <v>0</v>
      </c>
      <c r="P6" s="49">
        <v>0</v>
      </c>
      <c r="Q6" s="49">
        <f aca="true" t="shared" si="3" ref="Q6:Q68">ROUND((O6+P6)/(L6+M6)*100,1)</f>
        <v>0</v>
      </c>
      <c r="R6" s="39">
        <v>5090</v>
      </c>
      <c r="S6" s="49">
        <v>0</v>
      </c>
      <c r="T6" s="39">
        <v>48220</v>
      </c>
      <c r="U6" s="49">
        <v>0</v>
      </c>
      <c r="V6" s="49">
        <f aca="true" t="shared" si="4" ref="V6:V68">IF(R6+T6=0,0,ROUND((R6+S6)/(T6+U6)*100,1))</f>
        <v>10.6</v>
      </c>
      <c r="W6" s="39">
        <v>11</v>
      </c>
      <c r="X6" s="49">
        <v>0</v>
      </c>
      <c r="Y6" s="49">
        <f aca="true" t="shared" si="5" ref="Y6:Y68">IF(W6=0,0,ROUND((W6+X6)/(B6+C6)*100,1))</f>
        <v>100</v>
      </c>
      <c r="Z6" s="39">
        <v>11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27</v>
      </c>
      <c r="C7" s="49">
        <v>0</v>
      </c>
      <c r="D7" s="39">
        <v>391</v>
      </c>
      <c r="E7" s="49">
        <v>0</v>
      </c>
      <c r="F7" s="39">
        <v>10727</v>
      </c>
      <c r="G7" s="49">
        <v>0</v>
      </c>
      <c r="H7" s="49">
        <f t="shared" si="0"/>
        <v>27.4</v>
      </c>
      <c r="I7" s="39">
        <v>128216</v>
      </c>
      <c r="J7" s="49">
        <v>0</v>
      </c>
      <c r="K7" s="49">
        <f t="shared" si="1"/>
        <v>12</v>
      </c>
      <c r="L7" s="39">
        <v>128124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11468</v>
      </c>
      <c r="S7" s="49">
        <v>0</v>
      </c>
      <c r="T7" s="39">
        <v>98933</v>
      </c>
      <c r="U7" s="49">
        <v>0</v>
      </c>
      <c r="V7" s="49">
        <f t="shared" si="4"/>
        <v>11.6</v>
      </c>
      <c r="W7" s="39">
        <v>20</v>
      </c>
      <c r="X7" s="49">
        <v>0</v>
      </c>
      <c r="Y7" s="49">
        <f t="shared" si="5"/>
        <v>74.1</v>
      </c>
      <c r="Z7" s="39">
        <v>27</v>
      </c>
      <c r="AA7" s="49">
        <v>0</v>
      </c>
      <c r="AB7" s="49">
        <f t="shared" si="6"/>
        <v>100</v>
      </c>
    </row>
    <row r="8" spans="1:28" ht="31.5" customHeight="1">
      <c r="A8" s="6" t="s">
        <v>3</v>
      </c>
      <c r="B8" s="39">
        <v>44</v>
      </c>
      <c r="C8" s="49">
        <v>0</v>
      </c>
      <c r="D8" s="39">
        <v>438</v>
      </c>
      <c r="E8" s="49">
        <v>0</v>
      </c>
      <c r="F8" s="39">
        <v>11338</v>
      </c>
      <c r="G8" s="49">
        <v>0</v>
      </c>
      <c r="H8" s="49">
        <f t="shared" si="0"/>
        <v>25.9</v>
      </c>
      <c r="I8" s="39">
        <v>148051</v>
      </c>
      <c r="J8" s="49">
        <v>0</v>
      </c>
      <c r="K8" s="49">
        <f t="shared" si="1"/>
        <v>13.1</v>
      </c>
      <c r="L8" s="39">
        <v>136942</v>
      </c>
      <c r="M8" s="49">
        <v>0</v>
      </c>
      <c r="N8" s="49">
        <f t="shared" si="2"/>
        <v>92.5</v>
      </c>
      <c r="O8" s="39">
        <v>50</v>
      </c>
      <c r="P8" s="49">
        <v>0</v>
      </c>
      <c r="Q8" s="49">
        <f t="shared" si="3"/>
        <v>0</v>
      </c>
      <c r="R8" s="39">
        <v>19912</v>
      </c>
      <c r="S8" s="49">
        <v>0</v>
      </c>
      <c r="T8" s="39">
        <v>126807</v>
      </c>
      <c r="U8" s="49">
        <v>0</v>
      </c>
      <c r="V8" s="49">
        <f t="shared" si="4"/>
        <v>15.7</v>
      </c>
      <c r="W8" s="39">
        <v>40</v>
      </c>
      <c r="X8" s="49">
        <v>0</v>
      </c>
      <c r="Y8" s="49">
        <f t="shared" si="5"/>
        <v>90.9</v>
      </c>
      <c r="Z8" s="39">
        <v>42</v>
      </c>
      <c r="AA8" s="49">
        <v>0</v>
      </c>
      <c r="AB8" s="49">
        <f t="shared" si="6"/>
        <v>95.5</v>
      </c>
    </row>
    <row r="9" spans="1:28" ht="31.5" customHeight="1">
      <c r="A9" s="7" t="s">
        <v>4</v>
      </c>
      <c r="B9" s="40">
        <v>8</v>
      </c>
      <c r="C9" s="50">
        <v>0</v>
      </c>
      <c r="D9" s="40">
        <v>80</v>
      </c>
      <c r="E9" s="50">
        <v>0</v>
      </c>
      <c r="F9" s="40">
        <v>2160</v>
      </c>
      <c r="G9" s="50">
        <v>0</v>
      </c>
      <c r="H9" s="50">
        <f t="shared" si="0"/>
        <v>27</v>
      </c>
      <c r="I9" s="40">
        <v>30869</v>
      </c>
      <c r="J9" s="50">
        <v>0</v>
      </c>
      <c r="K9" s="50">
        <f t="shared" si="1"/>
        <v>14.3</v>
      </c>
      <c r="L9" s="40">
        <v>28687</v>
      </c>
      <c r="M9" s="50">
        <v>0</v>
      </c>
      <c r="N9" s="50">
        <f t="shared" si="2"/>
        <v>92.9</v>
      </c>
      <c r="O9" s="40">
        <v>1135</v>
      </c>
      <c r="P9" s="50">
        <v>0</v>
      </c>
      <c r="Q9" s="50">
        <f t="shared" si="3"/>
        <v>4</v>
      </c>
      <c r="R9" s="40">
        <v>2867</v>
      </c>
      <c r="S9" s="50">
        <v>0</v>
      </c>
      <c r="T9" s="40">
        <v>16241</v>
      </c>
      <c r="U9" s="50">
        <v>0</v>
      </c>
      <c r="V9" s="50">
        <f t="shared" si="4"/>
        <v>17.7</v>
      </c>
      <c r="W9" s="40">
        <v>3</v>
      </c>
      <c r="X9" s="50">
        <v>0</v>
      </c>
      <c r="Y9" s="50">
        <f t="shared" si="5"/>
        <v>37.5</v>
      </c>
      <c r="Z9" s="40">
        <v>7</v>
      </c>
      <c r="AA9" s="50">
        <v>0</v>
      </c>
      <c r="AB9" s="50">
        <f t="shared" si="6"/>
        <v>87.5</v>
      </c>
    </row>
    <row r="10" spans="1:28" ht="31.5" customHeight="1">
      <c r="A10" s="5" t="s">
        <v>5</v>
      </c>
      <c r="B10" s="38">
        <v>10</v>
      </c>
      <c r="C10" s="48">
        <v>0</v>
      </c>
      <c r="D10" s="38">
        <v>102</v>
      </c>
      <c r="E10" s="48">
        <v>0</v>
      </c>
      <c r="F10" s="38">
        <v>2683</v>
      </c>
      <c r="G10" s="48">
        <v>0</v>
      </c>
      <c r="H10" s="48">
        <f t="shared" si="0"/>
        <v>26.3</v>
      </c>
      <c r="I10" s="38">
        <v>39645</v>
      </c>
      <c r="J10" s="48">
        <v>0</v>
      </c>
      <c r="K10" s="48">
        <f t="shared" si="1"/>
        <v>14.8</v>
      </c>
      <c r="L10" s="38">
        <v>39615</v>
      </c>
      <c r="M10" s="48">
        <v>0</v>
      </c>
      <c r="N10" s="48">
        <f t="shared" si="2"/>
        <v>99.9</v>
      </c>
      <c r="O10" s="38">
        <v>0</v>
      </c>
      <c r="P10" s="48">
        <v>0</v>
      </c>
      <c r="Q10" s="48">
        <f t="shared" si="3"/>
        <v>0</v>
      </c>
      <c r="R10" s="38">
        <v>5799</v>
      </c>
      <c r="S10" s="48">
        <v>0</v>
      </c>
      <c r="T10" s="38">
        <v>37545</v>
      </c>
      <c r="U10" s="48">
        <v>0</v>
      </c>
      <c r="V10" s="48">
        <f t="shared" si="4"/>
        <v>15.4</v>
      </c>
      <c r="W10" s="38">
        <v>6</v>
      </c>
      <c r="X10" s="48">
        <v>0</v>
      </c>
      <c r="Y10" s="48">
        <f t="shared" si="5"/>
        <v>60</v>
      </c>
      <c r="Z10" s="38">
        <v>10</v>
      </c>
      <c r="AA10" s="48">
        <v>0</v>
      </c>
      <c r="AB10" s="48">
        <f t="shared" si="6"/>
        <v>100</v>
      </c>
    </row>
    <row r="11" spans="1:28" ht="31.5" customHeight="1">
      <c r="A11" s="6" t="s">
        <v>6</v>
      </c>
      <c r="B11" s="39">
        <v>7</v>
      </c>
      <c r="C11" s="49">
        <v>0</v>
      </c>
      <c r="D11" s="39">
        <v>69</v>
      </c>
      <c r="E11" s="49">
        <v>0</v>
      </c>
      <c r="F11" s="39">
        <v>1841</v>
      </c>
      <c r="G11" s="49">
        <v>0</v>
      </c>
      <c r="H11" s="49">
        <f t="shared" si="0"/>
        <v>26.7</v>
      </c>
      <c r="I11" s="39">
        <v>27684</v>
      </c>
      <c r="J11" s="49">
        <v>0</v>
      </c>
      <c r="K11" s="49">
        <f t="shared" si="1"/>
        <v>15</v>
      </c>
      <c r="L11" s="39">
        <v>27231</v>
      </c>
      <c r="M11" s="49">
        <v>0</v>
      </c>
      <c r="N11" s="49">
        <f t="shared" si="2"/>
        <v>98.4</v>
      </c>
      <c r="O11" s="39">
        <v>0</v>
      </c>
      <c r="P11" s="49">
        <v>0</v>
      </c>
      <c r="Q11" s="49">
        <f t="shared" si="3"/>
        <v>0</v>
      </c>
      <c r="R11" s="39">
        <v>5772</v>
      </c>
      <c r="S11" s="49">
        <v>0</v>
      </c>
      <c r="T11" s="39">
        <v>24311</v>
      </c>
      <c r="U11" s="49">
        <v>0</v>
      </c>
      <c r="V11" s="49">
        <f t="shared" si="4"/>
        <v>23.7</v>
      </c>
      <c r="W11" s="39">
        <v>4</v>
      </c>
      <c r="X11" s="49">
        <v>0</v>
      </c>
      <c r="Y11" s="49">
        <f t="shared" si="5"/>
        <v>57.1</v>
      </c>
      <c r="Z11" s="39">
        <v>7</v>
      </c>
      <c r="AA11" s="49">
        <v>0</v>
      </c>
      <c r="AB11" s="49">
        <f t="shared" si="6"/>
        <v>100</v>
      </c>
    </row>
    <row r="12" spans="1:28" ht="31.5" customHeight="1">
      <c r="A12" s="6" t="s">
        <v>7</v>
      </c>
      <c r="B12" s="39">
        <v>5</v>
      </c>
      <c r="C12" s="49">
        <v>0</v>
      </c>
      <c r="D12" s="39">
        <v>48</v>
      </c>
      <c r="E12" s="49">
        <v>0</v>
      </c>
      <c r="F12" s="39">
        <v>1232</v>
      </c>
      <c r="G12" s="49">
        <v>0</v>
      </c>
      <c r="H12" s="49">
        <f t="shared" si="0"/>
        <v>25.7</v>
      </c>
      <c r="I12" s="39">
        <v>18966</v>
      </c>
      <c r="J12" s="49">
        <v>0</v>
      </c>
      <c r="K12" s="49">
        <f t="shared" si="1"/>
        <v>15.4</v>
      </c>
      <c r="L12" s="39">
        <v>18942</v>
      </c>
      <c r="M12" s="49">
        <v>0</v>
      </c>
      <c r="N12" s="49">
        <f t="shared" si="2"/>
        <v>99.9</v>
      </c>
      <c r="O12" s="39">
        <v>0</v>
      </c>
      <c r="P12" s="49">
        <v>0</v>
      </c>
      <c r="Q12" s="49">
        <f t="shared" si="3"/>
        <v>0</v>
      </c>
      <c r="R12" s="39">
        <v>1778</v>
      </c>
      <c r="S12" s="49">
        <v>0</v>
      </c>
      <c r="T12" s="39">
        <v>12942</v>
      </c>
      <c r="U12" s="49">
        <v>0</v>
      </c>
      <c r="V12" s="49">
        <f t="shared" si="4"/>
        <v>13.7</v>
      </c>
      <c r="W12" s="39">
        <v>5</v>
      </c>
      <c r="X12" s="49">
        <v>0</v>
      </c>
      <c r="Y12" s="49">
        <f t="shared" si="5"/>
        <v>100</v>
      </c>
      <c r="Z12" s="39">
        <v>1</v>
      </c>
      <c r="AA12" s="49">
        <v>0</v>
      </c>
      <c r="AB12" s="49">
        <f t="shared" si="6"/>
        <v>20</v>
      </c>
    </row>
    <row r="13" spans="1:28" ht="31.5" customHeight="1">
      <c r="A13" s="6" t="s">
        <v>8</v>
      </c>
      <c r="B13" s="39">
        <v>7</v>
      </c>
      <c r="C13" s="49">
        <v>0</v>
      </c>
      <c r="D13" s="39">
        <v>79</v>
      </c>
      <c r="E13" s="49">
        <v>0</v>
      </c>
      <c r="F13" s="39">
        <v>2007</v>
      </c>
      <c r="G13" s="49">
        <v>0</v>
      </c>
      <c r="H13" s="49">
        <f t="shared" si="0"/>
        <v>25.4</v>
      </c>
      <c r="I13" s="39">
        <v>31066</v>
      </c>
      <c r="J13" s="49">
        <v>0</v>
      </c>
      <c r="K13" s="49">
        <f t="shared" si="1"/>
        <v>15.5</v>
      </c>
      <c r="L13" s="39">
        <v>30920</v>
      </c>
      <c r="M13" s="49">
        <v>0</v>
      </c>
      <c r="N13" s="49">
        <f t="shared" si="2"/>
        <v>99.5</v>
      </c>
      <c r="O13" s="39">
        <v>0</v>
      </c>
      <c r="P13" s="49">
        <v>0</v>
      </c>
      <c r="Q13" s="49">
        <f t="shared" si="3"/>
        <v>0</v>
      </c>
      <c r="R13" s="39">
        <v>1529</v>
      </c>
      <c r="S13" s="49">
        <v>0</v>
      </c>
      <c r="T13" s="39">
        <v>15339</v>
      </c>
      <c r="U13" s="49">
        <v>0</v>
      </c>
      <c r="V13" s="49">
        <f t="shared" si="4"/>
        <v>10</v>
      </c>
      <c r="W13" s="39">
        <v>4</v>
      </c>
      <c r="X13" s="49">
        <v>0</v>
      </c>
      <c r="Y13" s="49">
        <f t="shared" si="5"/>
        <v>57.1</v>
      </c>
      <c r="Z13" s="39">
        <v>6</v>
      </c>
      <c r="AA13" s="49">
        <v>0</v>
      </c>
      <c r="AB13" s="49">
        <f t="shared" si="6"/>
        <v>85.7</v>
      </c>
    </row>
    <row r="14" spans="1:28" ht="31.5" customHeight="1">
      <c r="A14" s="7" t="s">
        <v>70</v>
      </c>
      <c r="B14" s="40">
        <v>8</v>
      </c>
      <c r="C14" s="50">
        <v>0</v>
      </c>
      <c r="D14" s="40">
        <v>59</v>
      </c>
      <c r="E14" s="50">
        <v>0</v>
      </c>
      <c r="F14" s="40">
        <v>1499</v>
      </c>
      <c r="G14" s="50">
        <v>0</v>
      </c>
      <c r="H14" s="50">
        <f t="shared" si="0"/>
        <v>25.4</v>
      </c>
      <c r="I14" s="40">
        <v>27391</v>
      </c>
      <c r="J14" s="50">
        <v>0</v>
      </c>
      <c r="K14" s="50">
        <f t="shared" si="1"/>
        <v>18.3</v>
      </c>
      <c r="L14" s="40">
        <v>25927</v>
      </c>
      <c r="M14" s="50">
        <v>0</v>
      </c>
      <c r="N14" s="50">
        <f t="shared" si="2"/>
        <v>94.7</v>
      </c>
      <c r="O14" s="40">
        <v>0</v>
      </c>
      <c r="P14" s="50">
        <v>0</v>
      </c>
      <c r="Q14" s="50">
        <f t="shared" si="3"/>
        <v>0</v>
      </c>
      <c r="R14" s="40">
        <v>2363</v>
      </c>
      <c r="S14" s="50">
        <v>0</v>
      </c>
      <c r="T14" s="40">
        <v>18467</v>
      </c>
      <c r="U14" s="50">
        <v>0</v>
      </c>
      <c r="V14" s="50">
        <f t="shared" si="4"/>
        <v>12.8</v>
      </c>
      <c r="W14" s="40">
        <v>8</v>
      </c>
      <c r="X14" s="50">
        <v>0</v>
      </c>
      <c r="Y14" s="50">
        <f t="shared" si="5"/>
        <v>100</v>
      </c>
      <c r="Z14" s="40">
        <v>6</v>
      </c>
      <c r="AA14" s="50">
        <v>0</v>
      </c>
      <c r="AB14" s="50">
        <f t="shared" si="6"/>
        <v>75</v>
      </c>
    </row>
    <row r="15" spans="1:28" ht="31.5" customHeight="1">
      <c r="A15" s="6" t="s">
        <v>71</v>
      </c>
      <c r="B15" s="39">
        <v>6</v>
      </c>
      <c r="C15" s="49">
        <v>0</v>
      </c>
      <c r="D15" s="39">
        <v>87</v>
      </c>
      <c r="E15" s="49">
        <v>0</v>
      </c>
      <c r="F15" s="39">
        <v>2214</v>
      </c>
      <c r="G15" s="49">
        <v>0</v>
      </c>
      <c r="H15" s="49">
        <f t="shared" si="0"/>
        <v>25.4</v>
      </c>
      <c r="I15" s="39">
        <v>31491</v>
      </c>
      <c r="J15" s="49">
        <v>0</v>
      </c>
      <c r="K15" s="49">
        <f t="shared" si="1"/>
        <v>14.2</v>
      </c>
      <c r="L15" s="39">
        <v>31372</v>
      </c>
      <c r="M15" s="49">
        <v>0</v>
      </c>
      <c r="N15" s="49">
        <f t="shared" si="2"/>
        <v>99.6</v>
      </c>
      <c r="O15" s="39">
        <v>0</v>
      </c>
      <c r="P15" s="49">
        <v>0</v>
      </c>
      <c r="Q15" s="49">
        <f t="shared" si="3"/>
        <v>0</v>
      </c>
      <c r="R15" s="39">
        <v>649</v>
      </c>
      <c r="S15" s="49">
        <v>0</v>
      </c>
      <c r="T15" s="39">
        <v>8478</v>
      </c>
      <c r="U15" s="49">
        <v>0</v>
      </c>
      <c r="V15" s="49">
        <f t="shared" si="4"/>
        <v>7.7</v>
      </c>
      <c r="W15" s="39">
        <v>2</v>
      </c>
      <c r="X15" s="49">
        <v>0</v>
      </c>
      <c r="Y15" s="49">
        <f t="shared" si="5"/>
        <v>33.3</v>
      </c>
      <c r="Z15" s="39">
        <v>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6</v>
      </c>
      <c r="C16" s="49">
        <v>0</v>
      </c>
      <c r="D16" s="39">
        <v>81</v>
      </c>
      <c r="E16" s="49">
        <v>0</v>
      </c>
      <c r="F16" s="39">
        <v>2232</v>
      </c>
      <c r="G16" s="49">
        <v>0</v>
      </c>
      <c r="H16" s="49">
        <f t="shared" si="0"/>
        <v>27.6</v>
      </c>
      <c r="I16" s="39">
        <v>34670</v>
      </c>
      <c r="J16" s="49">
        <v>0</v>
      </c>
      <c r="K16" s="49">
        <f t="shared" si="1"/>
        <v>15.5</v>
      </c>
      <c r="L16" s="39">
        <v>34527</v>
      </c>
      <c r="M16" s="49">
        <v>0</v>
      </c>
      <c r="N16" s="49">
        <f t="shared" si="2"/>
        <v>99.6</v>
      </c>
      <c r="O16" s="39">
        <v>0</v>
      </c>
      <c r="P16" s="49">
        <v>0</v>
      </c>
      <c r="Q16" s="49">
        <f t="shared" si="3"/>
        <v>0</v>
      </c>
      <c r="R16" s="39">
        <v>1792</v>
      </c>
      <c r="S16" s="49">
        <v>0</v>
      </c>
      <c r="T16" s="39">
        <v>19927</v>
      </c>
      <c r="U16" s="49">
        <v>0</v>
      </c>
      <c r="V16" s="49">
        <f t="shared" si="4"/>
        <v>9</v>
      </c>
      <c r="W16" s="39">
        <v>3</v>
      </c>
      <c r="X16" s="49">
        <v>0</v>
      </c>
      <c r="Y16" s="49">
        <f t="shared" si="5"/>
        <v>50</v>
      </c>
      <c r="Z16" s="39">
        <v>5</v>
      </c>
      <c r="AA16" s="49">
        <v>0</v>
      </c>
      <c r="AB16" s="49">
        <f t="shared" si="6"/>
        <v>83.3</v>
      </c>
    </row>
    <row r="17" spans="1:28" ht="31.5" customHeight="1" thickBot="1" thickTop="1">
      <c r="A17" s="8" t="s">
        <v>78</v>
      </c>
      <c r="B17" s="41">
        <f aca="true" t="shared" si="7" ref="B17:M17">SUM(B5:B16)</f>
        <v>159</v>
      </c>
      <c r="C17" s="51">
        <f t="shared" si="7"/>
        <v>0</v>
      </c>
      <c r="D17" s="41">
        <f t="shared" si="7"/>
        <v>1893</v>
      </c>
      <c r="E17" s="51">
        <f t="shared" si="7"/>
        <v>0</v>
      </c>
      <c r="F17" s="41">
        <f t="shared" si="7"/>
        <v>50540</v>
      </c>
      <c r="G17" s="51">
        <f t="shared" si="7"/>
        <v>0</v>
      </c>
      <c r="H17" s="51">
        <f t="shared" si="0"/>
        <v>26.7</v>
      </c>
      <c r="I17" s="41">
        <f t="shared" si="7"/>
        <v>664827</v>
      </c>
      <c r="J17" s="51">
        <f t="shared" si="7"/>
        <v>0</v>
      </c>
      <c r="K17" s="51">
        <f t="shared" si="1"/>
        <v>13.2</v>
      </c>
      <c r="L17" s="41">
        <f t="shared" si="7"/>
        <v>646979</v>
      </c>
      <c r="M17" s="51">
        <f t="shared" si="7"/>
        <v>0</v>
      </c>
      <c r="N17" s="51">
        <f t="shared" si="2"/>
        <v>97.3</v>
      </c>
      <c r="O17" s="41">
        <f>SUM(O5:O16)</f>
        <v>5299</v>
      </c>
      <c r="P17" s="51">
        <f>SUM(P5:P16)</f>
        <v>0</v>
      </c>
      <c r="Q17" s="51">
        <f t="shared" si="3"/>
        <v>0.8</v>
      </c>
      <c r="R17" s="41">
        <f>SUM(R5:R16)</f>
        <v>67606</v>
      </c>
      <c r="S17" s="51">
        <f>SUM(S5:S16)</f>
        <v>0</v>
      </c>
      <c r="T17" s="41">
        <f>SUM(T5:T16)</f>
        <v>509036</v>
      </c>
      <c r="U17" s="51">
        <f>SUM(U5:U16)</f>
        <v>0</v>
      </c>
      <c r="V17" s="51">
        <f t="shared" si="4"/>
        <v>13.3</v>
      </c>
      <c r="W17" s="41">
        <f>SUM(W5:W16)</f>
        <v>122</v>
      </c>
      <c r="X17" s="51">
        <f>SUM(X5:X16)</f>
        <v>0</v>
      </c>
      <c r="Y17" s="51">
        <f t="shared" si="5"/>
        <v>76.7</v>
      </c>
      <c r="Z17" s="41">
        <f>SUM(Z5:Z16)</f>
        <v>148</v>
      </c>
      <c r="AA17" s="51">
        <f>SUM(AA5:AA16)</f>
        <v>0</v>
      </c>
      <c r="AB17" s="51">
        <f t="shared" si="6"/>
        <v>93.1</v>
      </c>
    </row>
    <row r="18" spans="1:28" ht="31.5" customHeight="1" thickTop="1">
      <c r="A18" s="6" t="s">
        <v>9</v>
      </c>
      <c r="B18" s="39">
        <v>1</v>
      </c>
      <c r="C18" s="49">
        <v>0</v>
      </c>
      <c r="D18" s="39">
        <v>15</v>
      </c>
      <c r="E18" s="49">
        <v>0</v>
      </c>
      <c r="F18" s="39">
        <v>402</v>
      </c>
      <c r="G18" s="49">
        <v>0</v>
      </c>
      <c r="H18" s="49">
        <f t="shared" si="0"/>
        <v>26.8</v>
      </c>
      <c r="I18" s="39">
        <v>6688</v>
      </c>
      <c r="J18" s="49">
        <v>0</v>
      </c>
      <c r="K18" s="49">
        <f t="shared" si="1"/>
        <v>16.6</v>
      </c>
      <c r="L18" s="39">
        <v>6688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0</v>
      </c>
      <c r="S18" s="49">
        <v>0</v>
      </c>
      <c r="T18" s="39">
        <v>0</v>
      </c>
      <c r="U18" s="49">
        <v>0</v>
      </c>
      <c r="V18" s="49">
        <f t="shared" si="4"/>
        <v>0</v>
      </c>
      <c r="W18" s="39">
        <v>0</v>
      </c>
      <c r="X18" s="49">
        <v>0</v>
      </c>
      <c r="Y18" s="49">
        <f t="shared" si="5"/>
        <v>0</v>
      </c>
      <c r="Z18" s="39">
        <v>1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1</v>
      </c>
      <c r="C19" s="49">
        <v>0</v>
      </c>
      <c r="D19" s="39">
        <v>12</v>
      </c>
      <c r="E19" s="49">
        <v>0</v>
      </c>
      <c r="F19" s="39">
        <v>310</v>
      </c>
      <c r="G19" s="49">
        <v>0</v>
      </c>
      <c r="H19" s="49">
        <f t="shared" si="0"/>
        <v>25.8</v>
      </c>
      <c r="I19" s="39">
        <v>5001</v>
      </c>
      <c r="J19" s="49">
        <v>0</v>
      </c>
      <c r="K19" s="49">
        <f t="shared" si="1"/>
        <v>16.1</v>
      </c>
      <c r="L19" s="39">
        <v>5001</v>
      </c>
      <c r="M19" s="49">
        <v>0</v>
      </c>
      <c r="N19" s="49">
        <f t="shared" si="2"/>
        <v>100</v>
      </c>
      <c r="O19" s="39">
        <v>0</v>
      </c>
      <c r="P19" s="49">
        <v>0</v>
      </c>
      <c r="Q19" s="49">
        <f t="shared" si="3"/>
        <v>0</v>
      </c>
      <c r="R19" s="39">
        <v>0</v>
      </c>
      <c r="S19" s="49">
        <v>0</v>
      </c>
      <c r="T19" s="39">
        <v>0</v>
      </c>
      <c r="U19" s="49">
        <v>0</v>
      </c>
      <c r="V19" s="49">
        <f>IF(R19+T19=0,0,ROUND((R19+S19)/(T19+U19)*100,1))</f>
        <v>0</v>
      </c>
      <c r="W19" s="39">
        <v>1</v>
      </c>
      <c r="X19" s="49">
        <v>0</v>
      </c>
      <c r="Y19" s="49">
        <f t="shared" si="5"/>
        <v>100</v>
      </c>
      <c r="Z19" s="39">
        <v>1</v>
      </c>
      <c r="AA19" s="49">
        <v>0</v>
      </c>
      <c r="AB19" s="49">
        <f t="shared" si="6"/>
        <v>100</v>
      </c>
    </row>
    <row r="20" spans="1:28" ht="31.5" customHeight="1">
      <c r="A20" s="6" t="s">
        <v>11</v>
      </c>
      <c r="B20" s="39">
        <v>2</v>
      </c>
      <c r="C20" s="49">
        <v>0</v>
      </c>
      <c r="D20" s="39">
        <v>20</v>
      </c>
      <c r="E20" s="49">
        <v>0</v>
      </c>
      <c r="F20" s="39">
        <v>482</v>
      </c>
      <c r="G20" s="49">
        <v>0</v>
      </c>
      <c r="H20" s="49">
        <f t="shared" si="0"/>
        <v>24.1</v>
      </c>
      <c r="I20" s="39">
        <v>9033</v>
      </c>
      <c r="J20" s="49">
        <v>0</v>
      </c>
      <c r="K20" s="49">
        <f t="shared" si="1"/>
        <v>18.7</v>
      </c>
      <c r="L20" s="39">
        <v>8943</v>
      </c>
      <c r="M20" s="49">
        <v>0</v>
      </c>
      <c r="N20" s="49">
        <f t="shared" si="2"/>
        <v>99</v>
      </c>
      <c r="O20" s="39">
        <v>0</v>
      </c>
      <c r="P20" s="49">
        <v>0</v>
      </c>
      <c r="Q20" s="49">
        <f t="shared" si="3"/>
        <v>0</v>
      </c>
      <c r="R20" s="39">
        <v>461</v>
      </c>
      <c r="S20" s="49">
        <v>0</v>
      </c>
      <c r="T20" s="39">
        <v>2246</v>
      </c>
      <c r="U20" s="49">
        <v>0</v>
      </c>
      <c r="V20" s="49">
        <f t="shared" si="4"/>
        <v>20.5</v>
      </c>
      <c r="W20" s="39">
        <v>1</v>
      </c>
      <c r="X20" s="49">
        <v>0</v>
      </c>
      <c r="Y20" s="49">
        <f t="shared" si="5"/>
        <v>50</v>
      </c>
      <c r="Z20" s="39">
        <v>0</v>
      </c>
      <c r="AA20" s="49">
        <v>0</v>
      </c>
      <c r="AB20" s="49">
        <f t="shared" si="6"/>
        <v>0</v>
      </c>
    </row>
    <row r="21" spans="1:28" ht="31.5" customHeight="1">
      <c r="A21" s="6" t="s">
        <v>12</v>
      </c>
      <c r="B21" s="39">
        <v>1</v>
      </c>
      <c r="C21" s="49">
        <v>0</v>
      </c>
      <c r="D21" s="39">
        <v>8</v>
      </c>
      <c r="E21" s="49">
        <v>0</v>
      </c>
      <c r="F21" s="39">
        <v>201</v>
      </c>
      <c r="G21" s="49">
        <v>0</v>
      </c>
      <c r="H21" s="49">
        <f t="shared" si="0"/>
        <v>25.1</v>
      </c>
      <c r="I21" s="39">
        <v>3405</v>
      </c>
      <c r="J21" s="49">
        <v>0</v>
      </c>
      <c r="K21" s="49">
        <f t="shared" si="1"/>
        <v>16.9</v>
      </c>
      <c r="L21" s="39">
        <v>3332</v>
      </c>
      <c r="M21" s="49">
        <v>0</v>
      </c>
      <c r="N21" s="49">
        <f t="shared" si="2"/>
        <v>97.9</v>
      </c>
      <c r="O21" s="39">
        <v>0</v>
      </c>
      <c r="P21" s="49">
        <v>0</v>
      </c>
      <c r="Q21" s="49">
        <f t="shared" si="3"/>
        <v>0</v>
      </c>
      <c r="R21" s="39">
        <v>0</v>
      </c>
      <c r="S21" s="49">
        <v>0</v>
      </c>
      <c r="T21" s="39">
        <v>0</v>
      </c>
      <c r="U21" s="49">
        <v>0</v>
      </c>
      <c r="V21" s="49">
        <f t="shared" si="4"/>
        <v>0</v>
      </c>
      <c r="W21" s="39">
        <v>0</v>
      </c>
      <c r="X21" s="49">
        <v>0</v>
      </c>
      <c r="Y21" s="49">
        <f t="shared" si="5"/>
        <v>0</v>
      </c>
      <c r="Z21" s="39">
        <v>1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1</v>
      </c>
      <c r="C22" s="52">
        <v>0</v>
      </c>
      <c r="D22" s="42">
        <v>12</v>
      </c>
      <c r="E22" s="52">
        <v>0</v>
      </c>
      <c r="F22" s="42">
        <v>314</v>
      </c>
      <c r="G22" s="52">
        <v>0</v>
      </c>
      <c r="H22" s="52">
        <f t="shared" si="0"/>
        <v>26.2</v>
      </c>
      <c r="I22" s="42">
        <v>4433</v>
      </c>
      <c r="J22" s="52">
        <v>0</v>
      </c>
      <c r="K22" s="52">
        <f t="shared" si="1"/>
        <v>14.1</v>
      </c>
      <c r="L22" s="42">
        <v>4433</v>
      </c>
      <c r="M22" s="52">
        <v>0</v>
      </c>
      <c r="N22" s="52">
        <f t="shared" si="2"/>
        <v>100</v>
      </c>
      <c r="O22" s="42">
        <v>0</v>
      </c>
      <c r="P22" s="52">
        <v>0</v>
      </c>
      <c r="Q22" s="52">
        <f t="shared" si="3"/>
        <v>0</v>
      </c>
      <c r="R22" s="42">
        <v>384</v>
      </c>
      <c r="S22" s="52">
        <v>0</v>
      </c>
      <c r="T22" s="42">
        <v>4821</v>
      </c>
      <c r="U22" s="52">
        <v>0</v>
      </c>
      <c r="V22" s="52">
        <f t="shared" si="4"/>
        <v>8</v>
      </c>
      <c r="W22" s="42">
        <v>1</v>
      </c>
      <c r="X22" s="52">
        <v>0</v>
      </c>
      <c r="Y22" s="52">
        <f t="shared" si="5"/>
        <v>100</v>
      </c>
      <c r="Z22" s="42">
        <v>1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2</v>
      </c>
      <c r="C23" s="49">
        <v>0</v>
      </c>
      <c r="D23" s="39">
        <v>28</v>
      </c>
      <c r="E23" s="49">
        <v>0</v>
      </c>
      <c r="F23" s="39">
        <v>736</v>
      </c>
      <c r="G23" s="49">
        <v>0</v>
      </c>
      <c r="H23" s="49">
        <f t="shared" si="0"/>
        <v>26.3</v>
      </c>
      <c r="I23" s="39">
        <v>8143</v>
      </c>
      <c r="J23" s="49">
        <v>0</v>
      </c>
      <c r="K23" s="49">
        <f t="shared" si="1"/>
        <v>11.1</v>
      </c>
      <c r="L23" s="39">
        <v>8048</v>
      </c>
      <c r="M23" s="49">
        <v>0</v>
      </c>
      <c r="N23" s="49">
        <f t="shared" si="2"/>
        <v>98.8</v>
      </c>
      <c r="O23" s="39">
        <v>0</v>
      </c>
      <c r="P23" s="49">
        <v>0</v>
      </c>
      <c r="Q23" s="49">
        <f t="shared" si="3"/>
        <v>0</v>
      </c>
      <c r="R23" s="39">
        <v>0</v>
      </c>
      <c r="S23" s="49">
        <v>0</v>
      </c>
      <c r="T23" s="39">
        <v>0</v>
      </c>
      <c r="U23" s="49">
        <v>0</v>
      </c>
      <c r="V23" s="49">
        <f t="shared" si="4"/>
        <v>0</v>
      </c>
      <c r="W23" s="39">
        <v>0</v>
      </c>
      <c r="X23" s="49">
        <v>0</v>
      </c>
      <c r="Y23" s="49">
        <f t="shared" si="5"/>
        <v>0</v>
      </c>
      <c r="Z23" s="39">
        <v>2</v>
      </c>
      <c r="AA23" s="49">
        <v>0</v>
      </c>
      <c r="AB23" s="49">
        <f t="shared" si="6"/>
        <v>100</v>
      </c>
    </row>
    <row r="24" spans="1:28" ht="31.5" customHeight="1">
      <c r="A24" s="6" t="s">
        <v>15</v>
      </c>
      <c r="B24" s="39">
        <v>1</v>
      </c>
      <c r="C24" s="49">
        <v>0</v>
      </c>
      <c r="D24" s="39">
        <v>14</v>
      </c>
      <c r="E24" s="49">
        <v>0</v>
      </c>
      <c r="F24" s="39">
        <v>364</v>
      </c>
      <c r="G24" s="49">
        <v>0</v>
      </c>
      <c r="H24" s="49">
        <f t="shared" si="0"/>
        <v>26</v>
      </c>
      <c r="I24" s="39">
        <v>4663</v>
      </c>
      <c r="J24" s="49">
        <v>0</v>
      </c>
      <c r="K24" s="49">
        <f t="shared" si="1"/>
        <v>12.8</v>
      </c>
      <c r="L24" s="39">
        <v>4663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495</v>
      </c>
      <c r="S24" s="49">
        <v>0</v>
      </c>
      <c r="T24" s="39">
        <v>5161</v>
      </c>
      <c r="U24" s="49">
        <v>0</v>
      </c>
      <c r="V24" s="49">
        <f t="shared" si="4"/>
        <v>9.6</v>
      </c>
      <c r="W24" s="39">
        <v>0</v>
      </c>
      <c r="X24" s="49">
        <v>0</v>
      </c>
      <c r="Y24" s="49">
        <f t="shared" si="5"/>
        <v>0</v>
      </c>
      <c r="Z24" s="39">
        <v>1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1</v>
      </c>
      <c r="C25" s="49">
        <v>0</v>
      </c>
      <c r="D25" s="39">
        <v>17</v>
      </c>
      <c r="E25" s="49">
        <v>0</v>
      </c>
      <c r="F25" s="39">
        <v>440</v>
      </c>
      <c r="G25" s="49">
        <v>0</v>
      </c>
      <c r="H25" s="49">
        <f t="shared" si="0"/>
        <v>25.9</v>
      </c>
      <c r="I25" s="39">
        <v>5235</v>
      </c>
      <c r="J25" s="49">
        <v>0</v>
      </c>
      <c r="K25" s="49">
        <f t="shared" si="1"/>
        <v>11.9</v>
      </c>
      <c r="L25" s="39">
        <v>5235</v>
      </c>
      <c r="M25" s="49">
        <v>0</v>
      </c>
      <c r="N25" s="49">
        <f t="shared" si="2"/>
        <v>100</v>
      </c>
      <c r="O25" s="39">
        <v>0</v>
      </c>
      <c r="P25" s="49">
        <v>0</v>
      </c>
      <c r="Q25" s="49">
        <f t="shared" si="3"/>
        <v>0</v>
      </c>
      <c r="R25" s="39">
        <v>230</v>
      </c>
      <c r="S25" s="49">
        <v>0</v>
      </c>
      <c r="T25" s="39">
        <v>5465</v>
      </c>
      <c r="U25" s="49">
        <v>0</v>
      </c>
      <c r="V25" s="49">
        <f t="shared" si="4"/>
        <v>4.2</v>
      </c>
      <c r="W25" s="39">
        <v>0</v>
      </c>
      <c r="X25" s="49">
        <v>0</v>
      </c>
      <c r="Y25" s="49">
        <f t="shared" si="5"/>
        <v>0</v>
      </c>
      <c r="Z25" s="39">
        <v>1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2</v>
      </c>
      <c r="C26" s="49">
        <v>0</v>
      </c>
      <c r="D26" s="39">
        <v>10</v>
      </c>
      <c r="E26" s="49">
        <v>0</v>
      </c>
      <c r="F26" s="39">
        <v>205</v>
      </c>
      <c r="G26" s="49">
        <v>0</v>
      </c>
      <c r="H26" s="49">
        <f t="shared" si="0"/>
        <v>20.5</v>
      </c>
      <c r="I26" s="39">
        <v>6719</v>
      </c>
      <c r="J26" s="49">
        <v>0</v>
      </c>
      <c r="K26" s="49">
        <f t="shared" si="1"/>
        <v>32.8</v>
      </c>
      <c r="L26" s="39">
        <v>6699</v>
      </c>
      <c r="M26" s="49">
        <v>0</v>
      </c>
      <c r="N26" s="49">
        <f t="shared" si="2"/>
        <v>99.7</v>
      </c>
      <c r="O26" s="39">
        <v>0</v>
      </c>
      <c r="P26" s="49">
        <v>0</v>
      </c>
      <c r="Q26" s="49">
        <f t="shared" si="3"/>
        <v>0</v>
      </c>
      <c r="R26" s="39">
        <v>0</v>
      </c>
      <c r="S26" s="49">
        <v>0</v>
      </c>
      <c r="T26" s="39">
        <v>0</v>
      </c>
      <c r="U26" s="49">
        <v>0</v>
      </c>
      <c r="V26" s="49">
        <f t="shared" si="4"/>
        <v>0</v>
      </c>
      <c r="W26" s="39">
        <v>2</v>
      </c>
      <c r="X26" s="49">
        <v>0</v>
      </c>
      <c r="Y26" s="49">
        <f t="shared" si="5"/>
        <v>100</v>
      </c>
      <c r="Z26" s="39">
        <v>2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1</v>
      </c>
      <c r="C27" s="50">
        <v>0</v>
      </c>
      <c r="D27" s="40">
        <v>8</v>
      </c>
      <c r="E27" s="50">
        <v>0</v>
      </c>
      <c r="F27" s="40">
        <v>193</v>
      </c>
      <c r="G27" s="50">
        <v>0</v>
      </c>
      <c r="H27" s="50">
        <f t="shared" si="0"/>
        <v>24.1</v>
      </c>
      <c r="I27" s="40">
        <v>5426</v>
      </c>
      <c r="J27" s="50">
        <v>0</v>
      </c>
      <c r="K27" s="50">
        <f t="shared" si="1"/>
        <v>28.1</v>
      </c>
      <c r="L27" s="40">
        <v>5426</v>
      </c>
      <c r="M27" s="50">
        <v>0</v>
      </c>
      <c r="N27" s="50">
        <f t="shared" si="2"/>
        <v>100</v>
      </c>
      <c r="O27" s="40">
        <v>0</v>
      </c>
      <c r="P27" s="50">
        <v>0</v>
      </c>
      <c r="Q27" s="50">
        <f t="shared" si="3"/>
        <v>0</v>
      </c>
      <c r="R27" s="40">
        <v>0</v>
      </c>
      <c r="S27" s="50">
        <v>0</v>
      </c>
      <c r="T27" s="40">
        <v>0</v>
      </c>
      <c r="U27" s="50">
        <v>0</v>
      </c>
      <c r="V27" s="50">
        <f t="shared" si="4"/>
        <v>0</v>
      </c>
      <c r="W27" s="40">
        <v>0</v>
      </c>
      <c r="X27" s="50">
        <v>0</v>
      </c>
      <c r="Y27" s="50">
        <f t="shared" si="5"/>
        <v>0</v>
      </c>
      <c r="Z27" s="40">
        <v>0</v>
      </c>
      <c r="AA27" s="50">
        <v>0</v>
      </c>
      <c r="AB27" s="50">
        <f t="shared" si="6"/>
        <v>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3</v>
      </c>
      <c r="E28" s="49">
        <v>0</v>
      </c>
      <c r="F28" s="39">
        <v>23</v>
      </c>
      <c r="G28" s="49">
        <v>0</v>
      </c>
      <c r="H28" s="49">
        <f t="shared" si="0"/>
        <v>7.7</v>
      </c>
      <c r="I28" s="39">
        <v>1513</v>
      </c>
      <c r="J28" s="49">
        <v>0</v>
      </c>
      <c r="K28" s="49">
        <f t="shared" si="1"/>
        <v>65.8</v>
      </c>
      <c r="L28" s="39">
        <v>1421</v>
      </c>
      <c r="M28" s="49">
        <v>0</v>
      </c>
      <c r="N28" s="49">
        <f t="shared" si="2"/>
        <v>93.9</v>
      </c>
      <c r="O28" s="39">
        <v>0</v>
      </c>
      <c r="P28" s="49">
        <v>0</v>
      </c>
      <c r="Q28" s="49">
        <f t="shared" si="3"/>
        <v>0</v>
      </c>
      <c r="R28" s="39">
        <v>728</v>
      </c>
      <c r="S28" s="49">
        <v>0</v>
      </c>
      <c r="T28" s="39">
        <v>2246</v>
      </c>
      <c r="U28" s="49">
        <v>0</v>
      </c>
      <c r="V28" s="49">
        <f t="shared" si="4"/>
        <v>32.4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10</v>
      </c>
      <c r="E29" s="49">
        <v>0</v>
      </c>
      <c r="F29" s="39">
        <v>139</v>
      </c>
      <c r="G29" s="49">
        <v>0</v>
      </c>
      <c r="H29" s="49">
        <f t="shared" si="0"/>
        <v>13.9</v>
      </c>
      <c r="I29" s="39">
        <v>6308</v>
      </c>
      <c r="J29" s="49">
        <v>0</v>
      </c>
      <c r="K29" s="49">
        <f t="shared" si="1"/>
        <v>45.4</v>
      </c>
      <c r="L29" s="39">
        <v>6056</v>
      </c>
      <c r="M29" s="49">
        <v>0</v>
      </c>
      <c r="N29" s="49">
        <f t="shared" si="2"/>
        <v>96</v>
      </c>
      <c r="O29" s="39">
        <v>0</v>
      </c>
      <c r="P29" s="49">
        <v>0</v>
      </c>
      <c r="Q29" s="49">
        <f t="shared" si="3"/>
        <v>0</v>
      </c>
      <c r="R29" s="39">
        <v>971</v>
      </c>
      <c r="S29" s="49">
        <v>0</v>
      </c>
      <c r="T29" s="39">
        <v>4918</v>
      </c>
      <c r="U29" s="49">
        <v>0</v>
      </c>
      <c r="V29" s="49">
        <f t="shared" si="4"/>
        <v>19.7</v>
      </c>
      <c r="W29" s="39">
        <v>1</v>
      </c>
      <c r="X29" s="49">
        <v>0</v>
      </c>
      <c r="Y29" s="49">
        <f t="shared" si="5"/>
        <v>33.3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6</v>
      </c>
      <c r="C30" s="49">
        <v>0</v>
      </c>
      <c r="D30" s="39">
        <v>28</v>
      </c>
      <c r="E30" s="49">
        <v>0</v>
      </c>
      <c r="F30" s="39">
        <v>647</v>
      </c>
      <c r="G30" s="49">
        <v>0</v>
      </c>
      <c r="H30" s="49">
        <f t="shared" si="0"/>
        <v>23.1</v>
      </c>
      <c r="I30" s="39">
        <v>16202</v>
      </c>
      <c r="J30" s="49">
        <v>0</v>
      </c>
      <c r="K30" s="49">
        <f t="shared" si="1"/>
        <v>25</v>
      </c>
      <c r="L30" s="39">
        <v>16128</v>
      </c>
      <c r="M30" s="49">
        <v>0</v>
      </c>
      <c r="N30" s="49">
        <f t="shared" si="2"/>
        <v>99.5</v>
      </c>
      <c r="O30" s="39">
        <v>0</v>
      </c>
      <c r="P30" s="49">
        <v>0</v>
      </c>
      <c r="Q30" s="49">
        <f t="shared" si="3"/>
        <v>0</v>
      </c>
      <c r="R30" s="39">
        <v>1833</v>
      </c>
      <c r="S30" s="49">
        <v>0</v>
      </c>
      <c r="T30" s="39">
        <v>13205</v>
      </c>
      <c r="U30" s="49">
        <v>0</v>
      </c>
      <c r="V30" s="49">
        <f t="shared" si="4"/>
        <v>13.9</v>
      </c>
      <c r="W30" s="39">
        <v>4</v>
      </c>
      <c r="X30" s="49">
        <v>0</v>
      </c>
      <c r="Y30" s="49">
        <f t="shared" si="5"/>
        <v>66.7</v>
      </c>
      <c r="Z30" s="39">
        <v>4</v>
      </c>
      <c r="AA30" s="49">
        <v>0</v>
      </c>
      <c r="AB30" s="49">
        <f t="shared" si="6"/>
        <v>66.7</v>
      </c>
    </row>
    <row r="31" spans="1:28" ht="31.5" customHeight="1">
      <c r="A31" s="6" t="s">
        <v>21</v>
      </c>
      <c r="B31" s="39">
        <v>2</v>
      </c>
      <c r="C31" s="49">
        <v>0</v>
      </c>
      <c r="D31" s="39">
        <v>7</v>
      </c>
      <c r="E31" s="49">
        <v>0</v>
      </c>
      <c r="F31" s="39">
        <v>105</v>
      </c>
      <c r="G31" s="49">
        <v>0</v>
      </c>
      <c r="H31" s="49">
        <f t="shared" si="0"/>
        <v>15</v>
      </c>
      <c r="I31" s="39">
        <v>3969</v>
      </c>
      <c r="J31" s="49">
        <v>0</v>
      </c>
      <c r="K31" s="49">
        <f t="shared" si="1"/>
        <v>37.8</v>
      </c>
      <c r="L31" s="39">
        <v>3969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1192</v>
      </c>
      <c r="S31" s="49">
        <v>0</v>
      </c>
      <c r="T31" s="39">
        <v>5161</v>
      </c>
      <c r="U31" s="49">
        <v>0</v>
      </c>
      <c r="V31" s="49">
        <f t="shared" si="4"/>
        <v>23.1</v>
      </c>
      <c r="W31" s="39">
        <v>2</v>
      </c>
      <c r="X31" s="49">
        <v>0</v>
      </c>
      <c r="Y31" s="49">
        <f t="shared" si="5"/>
        <v>100</v>
      </c>
      <c r="Z31" s="39">
        <v>2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1</v>
      </c>
      <c r="C32" s="52">
        <v>0</v>
      </c>
      <c r="D32" s="42">
        <v>10</v>
      </c>
      <c r="E32" s="52">
        <v>0</v>
      </c>
      <c r="F32" s="42">
        <v>269</v>
      </c>
      <c r="G32" s="52">
        <v>0</v>
      </c>
      <c r="H32" s="52">
        <f t="shared" si="0"/>
        <v>26.9</v>
      </c>
      <c r="I32" s="42">
        <v>5785</v>
      </c>
      <c r="J32" s="52">
        <v>0</v>
      </c>
      <c r="K32" s="52">
        <f t="shared" si="1"/>
        <v>21.5</v>
      </c>
      <c r="L32" s="42">
        <v>5738</v>
      </c>
      <c r="M32" s="52">
        <v>0</v>
      </c>
      <c r="N32" s="52">
        <f t="shared" si="2"/>
        <v>99.2</v>
      </c>
      <c r="O32" s="42">
        <v>0</v>
      </c>
      <c r="P32" s="52">
        <v>0</v>
      </c>
      <c r="Q32" s="52">
        <f t="shared" si="3"/>
        <v>0</v>
      </c>
      <c r="R32" s="42">
        <v>0</v>
      </c>
      <c r="S32" s="52">
        <v>0</v>
      </c>
      <c r="T32" s="42">
        <v>0</v>
      </c>
      <c r="U32" s="52">
        <v>0</v>
      </c>
      <c r="V32" s="52">
        <f t="shared" si="4"/>
        <v>0</v>
      </c>
      <c r="W32" s="42">
        <v>0</v>
      </c>
      <c r="X32" s="52">
        <v>0</v>
      </c>
      <c r="Y32" s="52">
        <f t="shared" si="5"/>
        <v>0</v>
      </c>
      <c r="Z32" s="42">
        <v>0</v>
      </c>
      <c r="AA32" s="52">
        <v>0</v>
      </c>
      <c r="AB32" s="52">
        <f t="shared" si="6"/>
        <v>0</v>
      </c>
    </row>
    <row r="33" spans="1:28" ht="31.5" customHeight="1">
      <c r="A33" s="6" t="s">
        <v>23</v>
      </c>
      <c r="B33" s="39">
        <v>1</v>
      </c>
      <c r="C33" s="49">
        <v>0</v>
      </c>
      <c r="D33" s="39">
        <v>6</v>
      </c>
      <c r="E33" s="49">
        <v>0</v>
      </c>
      <c r="F33" s="39">
        <v>116</v>
      </c>
      <c r="G33" s="49">
        <v>0</v>
      </c>
      <c r="H33" s="49">
        <f t="shared" si="0"/>
        <v>19.3</v>
      </c>
      <c r="I33" s="39">
        <v>2507</v>
      </c>
      <c r="J33" s="49">
        <v>0</v>
      </c>
      <c r="K33" s="49">
        <f t="shared" si="1"/>
        <v>21.6</v>
      </c>
      <c r="L33" s="39">
        <v>2507</v>
      </c>
      <c r="M33" s="49">
        <v>0</v>
      </c>
      <c r="N33" s="49">
        <f t="shared" si="2"/>
        <v>100</v>
      </c>
      <c r="O33" s="39">
        <v>0</v>
      </c>
      <c r="P33" s="49">
        <v>0</v>
      </c>
      <c r="Q33" s="49">
        <f t="shared" si="3"/>
        <v>0</v>
      </c>
      <c r="R33" s="39">
        <v>114</v>
      </c>
      <c r="S33" s="49">
        <v>0</v>
      </c>
      <c r="T33" s="39">
        <v>2622</v>
      </c>
      <c r="U33" s="49">
        <v>0</v>
      </c>
      <c r="V33" s="49">
        <f t="shared" si="4"/>
        <v>4.3</v>
      </c>
      <c r="W33" s="39">
        <v>1</v>
      </c>
      <c r="X33" s="49">
        <v>0</v>
      </c>
      <c r="Y33" s="49">
        <f t="shared" si="5"/>
        <v>100</v>
      </c>
      <c r="Z33" s="39">
        <v>1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3</v>
      </c>
      <c r="C34" s="49">
        <v>0</v>
      </c>
      <c r="D34" s="39">
        <v>23</v>
      </c>
      <c r="E34" s="49">
        <v>0</v>
      </c>
      <c r="F34" s="39">
        <v>565</v>
      </c>
      <c r="G34" s="49">
        <v>0</v>
      </c>
      <c r="H34" s="49">
        <f t="shared" si="0"/>
        <v>24.6</v>
      </c>
      <c r="I34" s="39">
        <v>11213</v>
      </c>
      <c r="J34" s="49">
        <v>0</v>
      </c>
      <c r="K34" s="49">
        <f t="shared" si="1"/>
        <v>19.8</v>
      </c>
      <c r="L34" s="39">
        <v>11191</v>
      </c>
      <c r="M34" s="49">
        <v>0</v>
      </c>
      <c r="N34" s="49">
        <f t="shared" si="2"/>
        <v>99.8</v>
      </c>
      <c r="O34" s="39">
        <v>0</v>
      </c>
      <c r="P34" s="49">
        <v>0</v>
      </c>
      <c r="Q34" s="49">
        <f t="shared" si="3"/>
        <v>0</v>
      </c>
      <c r="R34" s="39">
        <v>458</v>
      </c>
      <c r="S34" s="49">
        <v>0</v>
      </c>
      <c r="T34" s="39">
        <v>5353</v>
      </c>
      <c r="U34" s="49">
        <v>0</v>
      </c>
      <c r="V34" s="49">
        <f t="shared" si="4"/>
        <v>8.6</v>
      </c>
      <c r="W34" s="39">
        <v>1</v>
      </c>
      <c r="X34" s="49">
        <v>0</v>
      </c>
      <c r="Y34" s="49">
        <f t="shared" si="5"/>
        <v>33.3</v>
      </c>
      <c r="Z34" s="39">
        <v>3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2</v>
      </c>
      <c r="C35" s="49">
        <v>0</v>
      </c>
      <c r="D35" s="39">
        <v>24</v>
      </c>
      <c r="E35" s="49">
        <v>0</v>
      </c>
      <c r="F35" s="39">
        <v>616</v>
      </c>
      <c r="G35" s="49">
        <v>0</v>
      </c>
      <c r="H35" s="49">
        <f t="shared" si="0"/>
        <v>25.7</v>
      </c>
      <c r="I35" s="39">
        <v>10688</v>
      </c>
      <c r="J35" s="49">
        <v>0</v>
      </c>
      <c r="K35" s="49">
        <f t="shared" si="1"/>
        <v>17.4</v>
      </c>
      <c r="L35" s="39">
        <v>10688</v>
      </c>
      <c r="M35" s="49">
        <v>0</v>
      </c>
      <c r="N35" s="49">
        <f t="shared" si="2"/>
        <v>100</v>
      </c>
      <c r="O35" s="39">
        <v>0</v>
      </c>
      <c r="P35" s="49">
        <v>0</v>
      </c>
      <c r="Q35" s="49">
        <f t="shared" si="3"/>
        <v>0</v>
      </c>
      <c r="R35" s="39">
        <v>0</v>
      </c>
      <c r="S35" s="49">
        <v>0</v>
      </c>
      <c r="T35" s="39">
        <v>0</v>
      </c>
      <c r="U35" s="49">
        <v>0</v>
      </c>
      <c r="V35" s="49">
        <f t="shared" si="4"/>
        <v>0</v>
      </c>
      <c r="W35" s="39">
        <v>2</v>
      </c>
      <c r="X35" s="49">
        <v>0</v>
      </c>
      <c r="Y35" s="49">
        <f t="shared" si="5"/>
        <v>100</v>
      </c>
      <c r="Z35" s="39">
        <v>2</v>
      </c>
      <c r="AA35" s="49">
        <v>0</v>
      </c>
      <c r="AB35" s="49">
        <f t="shared" si="6"/>
        <v>100</v>
      </c>
    </row>
    <row r="36" spans="1:28" ht="31.5" customHeight="1">
      <c r="A36" s="6" t="s">
        <v>26</v>
      </c>
      <c r="B36" s="39">
        <v>1</v>
      </c>
      <c r="C36" s="49">
        <v>0</v>
      </c>
      <c r="D36" s="39">
        <v>6</v>
      </c>
      <c r="E36" s="49">
        <v>0</v>
      </c>
      <c r="F36" s="39">
        <v>120</v>
      </c>
      <c r="G36" s="49">
        <v>0</v>
      </c>
      <c r="H36" s="49">
        <f t="shared" si="0"/>
        <v>20</v>
      </c>
      <c r="I36" s="39">
        <v>2716</v>
      </c>
      <c r="J36" s="49">
        <v>0</v>
      </c>
      <c r="K36" s="49">
        <f t="shared" si="1"/>
        <v>22.6</v>
      </c>
      <c r="L36" s="39">
        <v>2660</v>
      </c>
      <c r="M36" s="49">
        <v>0</v>
      </c>
      <c r="N36" s="49">
        <f t="shared" si="2"/>
        <v>97.9</v>
      </c>
      <c r="O36" s="39">
        <v>0</v>
      </c>
      <c r="P36" s="49">
        <v>0</v>
      </c>
      <c r="Q36" s="49">
        <f t="shared" si="3"/>
        <v>0</v>
      </c>
      <c r="R36" s="39">
        <v>225</v>
      </c>
      <c r="S36" s="49">
        <v>0</v>
      </c>
      <c r="T36" s="39">
        <v>2942</v>
      </c>
      <c r="U36" s="49">
        <v>0</v>
      </c>
      <c r="V36" s="49">
        <f t="shared" si="4"/>
        <v>7.6</v>
      </c>
      <c r="W36" s="39">
        <v>0</v>
      </c>
      <c r="X36" s="49">
        <v>0</v>
      </c>
      <c r="Y36" s="49">
        <f t="shared" si="5"/>
        <v>0</v>
      </c>
      <c r="Z36" s="39">
        <v>1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2</v>
      </c>
      <c r="C37" s="50">
        <v>0</v>
      </c>
      <c r="D37" s="40">
        <v>7</v>
      </c>
      <c r="E37" s="50">
        <v>0</v>
      </c>
      <c r="F37" s="40">
        <v>131</v>
      </c>
      <c r="G37" s="50">
        <v>0</v>
      </c>
      <c r="H37" s="50">
        <f t="shared" si="0"/>
        <v>18.7</v>
      </c>
      <c r="I37" s="40">
        <v>3834</v>
      </c>
      <c r="J37" s="50">
        <v>0</v>
      </c>
      <c r="K37" s="50">
        <f t="shared" si="1"/>
        <v>29.3</v>
      </c>
      <c r="L37" s="40">
        <v>3834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1034</v>
      </c>
      <c r="S37" s="50">
        <v>0</v>
      </c>
      <c r="T37" s="40">
        <v>4868</v>
      </c>
      <c r="U37" s="50">
        <v>0</v>
      </c>
      <c r="V37" s="50">
        <f t="shared" si="4"/>
        <v>21.2</v>
      </c>
      <c r="W37" s="40">
        <v>2</v>
      </c>
      <c r="X37" s="50">
        <v>0</v>
      </c>
      <c r="Y37" s="50">
        <f t="shared" si="5"/>
        <v>100</v>
      </c>
      <c r="Z37" s="40">
        <v>2</v>
      </c>
      <c r="AA37" s="50">
        <v>0</v>
      </c>
      <c r="AB37" s="50">
        <f t="shared" si="6"/>
        <v>100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3</v>
      </c>
      <c r="E38" s="49">
        <v>0</v>
      </c>
      <c r="F38" s="39">
        <v>42</v>
      </c>
      <c r="G38" s="49">
        <v>0</v>
      </c>
      <c r="H38" s="49">
        <f t="shared" si="0"/>
        <v>14</v>
      </c>
      <c r="I38" s="39">
        <v>1976</v>
      </c>
      <c r="J38" s="49">
        <v>0</v>
      </c>
      <c r="K38" s="49">
        <f t="shared" si="1"/>
        <v>47</v>
      </c>
      <c r="L38" s="39">
        <v>1976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270</v>
      </c>
      <c r="S38" s="49">
        <v>0</v>
      </c>
      <c r="T38" s="39">
        <v>2246</v>
      </c>
      <c r="U38" s="49">
        <v>0</v>
      </c>
      <c r="V38" s="49">
        <f t="shared" si="4"/>
        <v>12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6</v>
      </c>
      <c r="E39" s="49">
        <v>0</v>
      </c>
      <c r="F39" s="39">
        <v>53</v>
      </c>
      <c r="G39" s="49">
        <v>0</v>
      </c>
      <c r="H39" s="49">
        <f t="shared" si="0"/>
        <v>8.8</v>
      </c>
      <c r="I39" s="39">
        <v>4129</v>
      </c>
      <c r="J39" s="49">
        <v>0</v>
      </c>
      <c r="K39" s="49">
        <f t="shared" si="1"/>
        <v>77.9</v>
      </c>
      <c r="L39" s="39">
        <v>4129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363</v>
      </c>
      <c r="S39" s="49">
        <v>0</v>
      </c>
      <c r="T39" s="39">
        <v>4492</v>
      </c>
      <c r="U39" s="49">
        <v>0</v>
      </c>
      <c r="V39" s="49">
        <f t="shared" si="4"/>
        <v>8.1</v>
      </c>
      <c r="W39" s="39">
        <v>2</v>
      </c>
      <c r="X39" s="49">
        <v>0</v>
      </c>
      <c r="Y39" s="49">
        <f t="shared" si="5"/>
        <v>100</v>
      </c>
      <c r="Z39" s="39">
        <v>0</v>
      </c>
      <c r="AA39" s="49">
        <v>0</v>
      </c>
      <c r="AB39" s="49">
        <f t="shared" si="6"/>
        <v>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2</v>
      </c>
      <c r="E40" s="49">
        <v>0</v>
      </c>
      <c r="F40" s="39">
        <v>17</v>
      </c>
      <c r="G40" s="49">
        <v>0</v>
      </c>
      <c r="H40" s="49">
        <f t="shared" si="0"/>
        <v>8.5</v>
      </c>
      <c r="I40" s="39">
        <v>2008</v>
      </c>
      <c r="J40" s="49">
        <v>0</v>
      </c>
      <c r="K40" s="49">
        <f t="shared" si="1"/>
        <v>118.1</v>
      </c>
      <c r="L40" s="39">
        <v>2008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238</v>
      </c>
      <c r="S40" s="49">
        <v>0</v>
      </c>
      <c r="T40" s="39">
        <v>2246</v>
      </c>
      <c r="U40" s="49">
        <v>0</v>
      </c>
      <c r="V40" s="49">
        <f t="shared" si="4"/>
        <v>10.6</v>
      </c>
      <c r="W40" s="39">
        <v>1</v>
      </c>
      <c r="X40" s="49">
        <v>0</v>
      </c>
      <c r="Y40" s="49">
        <f t="shared" si="5"/>
        <v>50</v>
      </c>
      <c r="Z40" s="39">
        <v>0</v>
      </c>
      <c r="AA40" s="49">
        <v>0</v>
      </c>
      <c r="AB40" s="49">
        <f t="shared" si="6"/>
        <v>0</v>
      </c>
    </row>
    <row r="41" spans="1:28" ht="31.5" customHeight="1">
      <c r="A41" s="6" t="s">
        <v>74</v>
      </c>
      <c r="B41" s="39">
        <v>4</v>
      </c>
      <c r="C41" s="49">
        <v>0</v>
      </c>
      <c r="D41" s="39">
        <v>34</v>
      </c>
      <c r="E41" s="49">
        <v>0</v>
      </c>
      <c r="F41" s="39">
        <v>788</v>
      </c>
      <c r="G41" s="49">
        <v>0</v>
      </c>
      <c r="H41" s="49">
        <f t="shared" si="0"/>
        <v>23.2</v>
      </c>
      <c r="I41" s="39">
        <v>14047</v>
      </c>
      <c r="J41" s="49">
        <v>0</v>
      </c>
      <c r="K41" s="49">
        <f t="shared" si="1"/>
        <v>17.8</v>
      </c>
      <c r="L41" s="39">
        <v>14010</v>
      </c>
      <c r="M41" s="49">
        <v>0</v>
      </c>
      <c r="N41" s="49">
        <f t="shared" si="2"/>
        <v>99.7</v>
      </c>
      <c r="O41" s="39">
        <v>0</v>
      </c>
      <c r="P41" s="49">
        <v>0</v>
      </c>
      <c r="Q41" s="49">
        <f t="shared" si="3"/>
        <v>0</v>
      </c>
      <c r="R41" s="39">
        <v>916</v>
      </c>
      <c r="S41" s="49">
        <v>0</v>
      </c>
      <c r="T41" s="39">
        <v>12207</v>
      </c>
      <c r="U41" s="49">
        <v>0</v>
      </c>
      <c r="V41" s="49">
        <f t="shared" si="4"/>
        <v>7.5</v>
      </c>
      <c r="W41" s="39">
        <v>3</v>
      </c>
      <c r="X41" s="49">
        <v>0</v>
      </c>
      <c r="Y41" s="49">
        <f t="shared" si="5"/>
        <v>75</v>
      </c>
      <c r="Z41" s="39">
        <v>4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3</v>
      </c>
      <c r="C42" s="49">
        <v>0</v>
      </c>
      <c r="D42" s="39">
        <v>25</v>
      </c>
      <c r="E42" s="49">
        <v>0</v>
      </c>
      <c r="F42" s="39">
        <v>654</v>
      </c>
      <c r="G42" s="49">
        <v>0</v>
      </c>
      <c r="H42" s="49">
        <f t="shared" si="0"/>
        <v>26.2</v>
      </c>
      <c r="I42" s="39">
        <v>10554</v>
      </c>
      <c r="J42" s="49">
        <v>0</v>
      </c>
      <c r="K42" s="49">
        <f t="shared" si="1"/>
        <v>16.1</v>
      </c>
      <c r="L42" s="39">
        <v>10554</v>
      </c>
      <c r="M42" s="49">
        <v>0</v>
      </c>
      <c r="N42" s="49">
        <f t="shared" si="2"/>
        <v>100</v>
      </c>
      <c r="O42" s="39">
        <v>0</v>
      </c>
      <c r="P42" s="49">
        <v>0</v>
      </c>
      <c r="Q42" s="49">
        <f t="shared" si="3"/>
        <v>0</v>
      </c>
      <c r="R42" s="39">
        <v>1471</v>
      </c>
      <c r="S42" s="49">
        <v>0</v>
      </c>
      <c r="T42" s="39">
        <v>6724</v>
      </c>
      <c r="U42" s="49">
        <v>0</v>
      </c>
      <c r="V42" s="49">
        <f t="shared" si="4"/>
        <v>21.9</v>
      </c>
      <c r="W42" s="39">
        <v>2</v>
      </c>
      <c r="X42" s="49">
        <v>0</v>
      </c>
      <c r="Y42" s="49">
        <f t="shared" si="5"/>
        <v>66.7</v>
      </c>
      <c r="Z42" s="39">
        <v>2</v>
      </c>
      <c r="AA42" s="49">
        <v>0</v>
      </c>
      <c r="AB42" s="49">
        <f t="shared" si="6"/>
        <v>66.7</v>
      </c>
    </row>
    <row r="43" spans="1:28" ht="31.5" customHeight="1">
      <c r="A43" s="5" t="s">
        <v>32</v>
      </c>
      <c r="B43" s="38">
        <v>1</v>
      </c>
      <c r="C43" s="48">
        <v>0</v>
      </c>
      <c r="D43" s="38">
        <v>10</v>
      </c>
      <c r="E43" s="48">
        <v>0</v>
      </c>
      <c r="F43" s="38">
        <v>257</v>
      </c>
      <c r="G43" s="48">
        <v>0</v>
      </c>
      <c r="H43" s="48">
        <f t="shared" si="0"/>
        <v>25.7</v>
      </c>
      <c r="I43" s="38">
        <v>3825</v>
      </c>
      <c r="J43" s="48">
        <v>0</v>
      </c>
      <c r="K43" s="48">
        <f t="shared" si="1"/>
        <v>14.9</v>
      </c>
      <c r="L43" s="38">
        <v>3825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736</v>
      </c>
      <c r="S43" s="48">
        <v>0</v>
      </c>
      <c r="T43" s="38">
        <v>4561</v>
      </c>
      <c r="U43" s="48">
        <v>0</v>
      </c>
      <c r="V43" s="48">
        <f t="shared" si="4"/>
        <v>16.1</v>
      </c>
      <c r="W43" s="38">
        <v>0</v>
      </c>
      <c r="X43" s="48">
        <v>0</v>
      </c>
      <c r="Y43" s="48">
        <f t="shared" si="5"/>
        <v>0</v>
      </c>
      <c r="Z43" s="38">
        <v>0</v>
      </c>
      <c r="AA43" s="48">
        <v>0</v>
      </c>
      <c r="AB43" s="48">
        <f t="shared" si="6"/>
        <v>0</v>
      </c>
    </row>
    <row r="44" spans="1:28" ht="31.5" customHeight="1">
      <c r="A44" s="6" t="s">
        <v>33</v>
      </c>
      <c r="B44" s="39">
        <v>1</v>
      </c>
      <c r="C44" s="49">
        <v>0</v>
      </c>
      <c r="D44" s="39">
        <v>8</v>
      </c>
      <c r="E44" s="49">
        <v>0</v>
      </c>
      <c r="F44" s="39">
        <v>208</v>
      </c>
      <c r="G44" s="49">
        <v>0</v>
      </c>
      <c r="H44" s="49">
        <f t="shared" si="0"/>
        <v>26</v>
      </c>
      <c r="I44" s="39">
        <v>3156</v>
      </c>
      <c r="J44" s="49">
        <v>0</v>
      </c>
      <c r="K44" s="49">
        <f t="shared" si="1"/>
        <v>15.2</v>
      </c>
      <c r="L44" s="39">
        <v>3149</v>
      </c>
      <c r="M44" s="49">
        <v>0</v>
      </c>
      <c r="N44" s="49">
        <f t="shared" si="2"/>
        <v>99.8</v>
      </c>
      <c r="O44" s="39">
        <v>0</v>
      </c>
      <c r="P44" s="49">
        <v>0</v>
      </c>
      <c r="Q44" s="49">
        <f t="shared" si="3"/>
        <v>0</v>
      </c>
      <c r="R44" s="39">
        <v>128</v>
      </c>
      <c r="S44" s="49">
        <v>0</v>
      </c>
      <c r="T44" s="39">
        <v>3277</v>
      </c>
      <c r="U44" s="49">
        <v>0</v>
      </c>
      <c r="V44" s="49">
        <f t="shared" si="4"/>
        <v>3.9</v>
      </c>
      <c r="W44" s="39">
        <v>1</v>
      </c>
      <c r="X44" s="49">
        <v>0</v>
      </c>
      <c r="Y44" s="49">
        <f t="shared" si="5"/>
        <v>100</v>
      </c>
      <c r="Z44" s="39">
        <v>1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1</v>
      </c>
      <c r="C45" s="49">
        <v>0</v>
      </c>
      <c r="D45" s="39">
        <v>18</v>
      </c>
      <c r="E45" s="49">
        <v>0</v>
      </c>
      <c r="F45" s="39">
        <v>523</v>
      </c>
      <c r="G45" s="49">
        <v>0</v>
      </c>
      <c r="H45" s="49">
        <f t="shared" si="0"/>
        <v>29.1</v>
      </c>
      <c r="I45" s="39">
        <v>7272</v>
      </c>
      <c r="J45" s="49">
        <v>0</v>
      </c>
      <c r="K45" s="49">
        <f t="shared" si="1"/>
        <v>13.9</v>
      </c>
      <c r="L45" s="39">
        <v>7272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0</v>
      </c>
      <c r="S45" s="49">
        <v>0</v>
      </c>
      <c r="T45" s="39">
        <v>0</v>
      </c>
      <c r="U45" s="49">
        <v>0</v>
      </c>
      <c r="V45" s="49">
        <f t="shared" si="4"/>
        <v>0</v>
      </c>
      <c r="W45" s="39">
        <v>1</v>
      </c>
      <c r="X45" s="49">
        <v>0</v>
      </c>
      <c r="Y45" s="49">
        <f t="shared" si="5"/>
        <v>100</v>
      </c>
      <c r="Z45" s="39">
        <v>1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1</v>
      </c>
      <c r="C46" s="49">
        <v>0</v>
      </c>
      <c r="D46" s="39">
        <v>17</v>
      </c>
      <c r="E46" s="49">
        <v>0</v>
      </c>
      <c r="F46" s="39">
        <v>503</v>
      </c>
      <c r="G46" s="49">
        <v>0</v>
      </c>
      <c r="H46" s="49">
        <f t="shared" si="0"/>
        <v>29.6</v>
      </c>
      <c r="I46" s="39">
        <v>6424</v>
      </c>
      <c r="J46" s="49">
        <v>0</v>
      </c>
      <c r="K46" s="49">
        <f t="shared" si="1"/>
        <v>12.8</v>
      </c>
      <c r="L46" s="39">
        <v>6391</v>
      </c>
      <c r="M46" s="49">
        <v>0</v>
      </c>
      <c r="N46" s="49">
        <f t="shared" si="2"/>
        <v>99.5</v>
      </c>
      <c r="O46" s="39">
        <v>0</v>
      </c>
      <c r="P46" s="49">
        <v>0</v>
      </c>
      <c r="Q46" s="49">
        <f t="shared" si="3"/>
        <v>0</v>
      </c>
      <c r="R46" s="39">
        <v>0</v>
      </c>
      <c r="S46" s="49">
        <v>0</v>
      </c>
      <c r="T46" s="39">
        <v>0</v>
      </c>
      <c r="U46" s="49">
        <v>0</v>
      </c>
      <c r="V46" s="49">
        <f t="shared" si="4"/>
        <v>0</v>
      </c>
      <c r="W46" s="39">
        <v>1</v>
      </c>
      <c r="X46" s="49">
        <v>0</v>
      </c>
      <c r="Y46" s="49">
        <f t="shared" si="5"/>
        <v>100</v>
      </c>
      <c r="Z46" s="39">
        <v>1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1</v>
      </c>
      <c r="C47" s="50">
        <v>0</v>
      </c>
      <c r="D47" s="40">
        <v>10</v>
      </c>
      <c r="E47" s="50">
        <v>0</v>
      </c>
      <c r="F47" s="40">
        <v>236</v>
      </c>
      <c r="G47" s="50">
        <v>0</v>
      </c>
      <c r="H47" s="50">
        <f t="shared" si="0"/>
        <v>23.6</v>
      </c>
      <c r="I47" s="40">
        <v>3589</v>
      </c>
      <c r="J47" s="50">
        <v>0</v>
      </c>
      <c r="K47" s="50">
        <f t="shared" si="1"/>
        <v>15.2</v>
      </c>
      <c r="L47" s="40">
        <v>3493</v>
      </c>
      <c r="M47" s="50">
        <v>0</v>
      </c>
      <c r="N47" s="50">
        <f t="shared" si="2"/>
        <v>97.3</v>
      </c>
      <c r="O47" s="40">
        <v>0</v>
      </c>
      <c r="P47" s="50">
        <v>0</v>
      </c>
      <c r="Q47" s="50">
        <f t="shared" si="3"/>
        <v>0</v>
      </c>
      <c r="R47" s="40">
        <v>394</v>
      </c>
      <c r="S47" s="50">
        <v>0</v>
      </c>
      <c r="T47" s="40">
        <v>3985</v>
      </c>
      <c r="U47" s="50">
        <v>0</v>
      </c>
      <c r="V47" s="50">
        <f t="shared" si="4"/>
        <v>9.9</v>
      </c>
      <c r="W47" s="40">
        <v>0</v>
      </c>
      <c r="X47" s="50">
        <v>0</v>
      </c>
      <c r="Y47" s="50">
        <f t="shared" si="5"/>
        <v>0</v>
      </c>
      <c r="Z47" s="40">
        <v>1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1</v>
      </c>
      <c r="C48" s="49">
        <v>0</v>
      </c>
      <c r="D48" s="39">
        <v>12</v>
      </c>
      <c r="E48" s="49">
        <v>0</v>
      </c>
      <c r="F48" s="39">
        <v>338</v>
      </c>
      <c r="G48" s="49">
        <v>0</v>
      </c>
      <c r="H48" s="49">
        <f t="shared" si="0"/>
        <v>28.2</v>
      </c>
      <c r="I48" s="39">
        <v>5215</v>
      </c>
      <c r="J48" s="49">
        <v>0</v>
      </c>
      <c r="K48" s="49">
        <f t="shared" si="1"/>
        <v>15.4</v>
      </c>
      <c r="L48" s="39">
        <v>4978</v>
      </c>
      <c r="M48" s="49">
        <v>0</v>
      </c>
      <c r="N48" s="49">
        <f t="shared" si="2"/>
        <v>95.5</v>
      </c>
      <c r="O48" s="39">
        <v>0</v>
      </c>
      <c r="P48" s="49">
        <v>0</v>
      </c>
      <c r="Q48" s="49">
        <f t="shared" si="3"/>
        <v>0</v>
      </c>
      <c r="R48" s="39">
        <v>0</v>
      </c>
      <c r="S48" s="49">
        <v>0</v>
      </c>
      <c r="T48" s="39">
        <v>0</v>
      </c>
      <c r="U48" s="49">
        <v>0</v>
      </c>
      <c r="V48" s="49">
        <f t="shared" si="4"/>
        <v>0</v>
      </c>
      <c r="W48" s="39">
        <v>0</v>
      </c>
      <c r="X48" s="49">
        <v>0</v>
      </c>
      <c r="Y48" s="49">
        <f t="shared" si="5"/>
        <v>0</v>
      </c>
      <c r="Z48" s="39">
        <v>1</v>
      </c>
      <c r="AA48" s="49">
        <v>0</v>
      </c>
      <c r="AB48" s="49">
        <f t="shared" si="6"/>
        <v>100</v>
      </c>
    </row>
    <row r="49" spans="1:28" ht="31.5" customHeight="1">
      <c r="A49" s="6" t="s">
        <v>38</v>
      </c>
      <c r="B49" s="39">
        <v>1</v>
      </c>
      <c r="C49" s="49">
        <v>0</v>
      </c>
      <c r="D49" s="39">
        <v>7</v>
      </c>
      <c r="E49" s="49">
        <v>0</v>
      </c>
      <c r="F49" s="39">
        <v>173</v>
      </c>
      <c r="G49" s="49">
        <v>0</v>
      </c>
      <c r="H49" s="49">
        <f t="shared" si="0"/>
        <v>24.7</v>
      </c>
      <c r="I49" s="39">
        <v>3502</v>
      </c>
      <c r="J49" s="49">
        <v>0</v>
      </c>
      <c r="K49" s="49">
        <f t="shared" si="1"/>
        <v>20.2</v>
      </c>
      <c r="L49" s="39">
        <v>3496</v>
      </c>
      <c r="M49" s="49">
        <v>0</v>
      </c>
      <c r="N49" s="49">
        <f t="shared" si="2"/>
        <v>99.8</v>
      </c>
      <c r="O49" s="39">
        <v>0</v>
      </c>
      <c r="P49" s="49">
        <v>0</v>
      </c>
      <c r="Q49" s="49">
        <f t="shared" si="3"/>
        <v>0</v>
      </c>
      <c r="R49" s="39">
        <v>0</v>
      </c>
      <c r="S49" s="49">
        <v>0</v>
      </c>
      <c r="T49" s="39">
        <v>0</v>
      </c>
      <c r="U49" s="49">
        <v>0</v>
      </c>
      <c r="V49" s="49">
        <f t="shared" si="4"/>
        <v>0</v>
      </c>
      <c r="W49" s="39">
        <v>1</v>
      </c>
      <c r="X49" s="49">
        <v>0</v>
      </c>
      <c r="Y49" s="49">
        <f t="shared" si="5"/>
        <v>100</v>
      </c>
      <c r="Z49" s="39">
        <v>1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2</v>
      </c>
      <c r="C50" s="49">
        <v>0</v>
      </c>
      <c r="D50" s="39">
        <v>23</v>
      </c>
      <c r="E50" s="49">
        <v>0</v>
      </c>
      <c r="F50" s="39">
        <v>629</v>
      </c>
      <c r="G50" s="49">
        <v>0</v>
      </c>
      <c r="H50" s="49">
        <f t="shared" si="0"/>
        <v>27.3</v>
      </c>
      <c r="I50" s="39">
        <v>9506</v>
      </c>
      <c r="J50" s="49">
        <v>0</v>
      </c>
      <c r="K50" s="49">
        <f t="shared" si="1"/>
        <v>15.1</v>
      </c>
      <c r="L50" s="39">
        <v>9412</v>
      </c>
      <c r="M50" s="49">
        <v>0</v>
      </c>
      <c r="N50" s="49">
        <f t="shared" si="2"/>
        <v>99</v>
      </c>
      <c r="O50" s="39">
        <v>0</v>
      </c>
      <c r="P50" s="49">
        <v>0</v>
      </c>
      <c r="Q50" s="49">
        <f t="shared" si="3"/>
        <v>0</v>
      </c>
      <c r="R50" s="39">
        <v>0</v>
      </c>
      <c r="S50" s="49">
        <v>0</v>
      </c>
      <c r="T50" s="39">
        <v>0</v>
      </c>
      <c r="U50" s="49">
        <v>0</v>
      </c>
      <c r="V50" s="49">
        <f t="shared" si="4"/>
        <v>0</v>
      </c>
      <c r="W50" s="39">
        <v>1</v>
      </c>
      <c r="X50" s="49">
        <v>0</v>
      </c>
      <c r="Y50" s="49">
        <f t="shared" si="5"/>
        <v>50</v>
      </c>
      <c r="Z50" s="39">
        <v>2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2</v>
      </c>
      <c r="C51" s="49">
        <v>0</v>
      </c>
      <c r="D51" s="39">
        <v>12</v>
      </c>
      <c r="E51" s="49">
        <v>0</v>
      </c>
      <c r="F51" s="39">
        <v>261</v>
      </c>
      <c r="G51" s="49">
        <v>0</v>
      </c>
      <c r="H51" s="49">
        <f t="shared" si="0"/>
        <v>21.8</v>
      </c>
      <c r="I51" s="39">
        <v>5805</v>
      </c>
      <c r="J51" s="49">
        <v>0</v>
      </c>
      <c r="K51" s="49">
        <f t="shared" si="1"/>
        <v>22.2</v>
      </c>
      <c r="L51" s="39">
        <v>5805</v>
      </c>
      <c r="M51" s="49">
        <v>0</v>
      </c>
      <c r="N51" s="49">
        <f t="shared" si="2"/>
        <v>100</v>
      </c>
      <c r="O51" s="39">
        <v>0</v>
      </c>
      <c r="P51" s="49">
        <v>0</v>
      </c>
      <c r="Q51" s="49">
        <f t="shared" si="3"/>
        <v>0</v>
      </c>
      <c r="R51" s="39">
        <v>633</v>
      </c>
      <c r="S51" s="49">
        <v>0</v>
      </c>
      <c r="T51" s="39">
        <v>6438</v>
      </c>
      <c r="U51" s="49">
        <v>0</v>
      </c>
      <c r="V51" s="49">
        <f t="shared" si="4"/>
        <v>9.8</v>
      </c>
      <c r="W51" s="39">
        <v>1</v>
      </c>
      <c r="X51" s="49">
        <v>0</v>
      </c>
      <c r="Y51" s="49">
        <f t="shared" si="5"/>
        <v>50</v>
      </c>
      <c r="Z51" s="39">
        <v>2</v>
      </c>
      <c r="AA51" s="49">
        <v>0</v>
      </c>
      <c r="AB51" s="49">
        <f t="shared" si="6"/>
        <v>100</v>
      </c>
    </row>
    <row r="52" spans="1:28" ht="31.5" customHeight="1">
      <c r="A52" s="6" t="s">
        <v>41</v>
      </c>
      <c r="B52" s="39">
        <v>2</v>
      </c>
      <c r="C52" s="49">
        <v>0</v>
      </c>
      <c r="D52" s="39">
        <v>11</v>
      </c>
      <c r="E52" s="49">
        <v>0</v>
      </c>
      <c r="F52" s="39">
        <v>263</v>
      </c>
      <c r="G52" s="49">
        <v>0</v>
      </c>
      <c r="H52" s="49">
        <f t="shared" si="0"/>
        <v>23.9</v>
      </c>
      <c r="I52" s="39">
        <v>5581</v>
      </c>
      <c r="J52" s="49">
        <v>0</v>
      </c>
      <c r="K52" s="49">
        <f t="shared" si="1"/>
        <v>21.2</v>
      </c>
      <c r="L52" s="39">
        <v>5541</v>
      </c>
      <c r="M52" s="49">
        <v>0</v>
      </c>
      <c r="N52" s="49">
        <f t="shared" si="2"/>
        <v>99.3</v>
      </c>
      <c r="O52" s="39">
        <v>0</v>
      </c>
      <c r="P52" s="49">
        <v>0</v>
      </c>
      <c r="Q52" s="49">
        <f t="shared" si="3"/>
        <v>0</v>
      </c>
      <c r="R52" s="39">
        <v>788</v>
      </c>
      <c r="S52" s="49">
        <v>0</v>
      </c>
      <c r="T52" s="39">
        <v>6371</v>
      </c>
      <c r="U52" s="49">
        <v>0</v>
      </c>
      <c r="V52" s="49">
        <f t="shared" si="4"/>
        <v>12.4</v>
      </c>
      <c r="W52" s="39">
        <v>2</v>
      </c>
      <c r="X52" s="49">
        <v>0</v>
      </c>
      <c r="Y52" s="49">
        <f t="shared" si="5"/>
        <v>100</v>
      </c>
      <c r="Z52" s="39">
        <v>2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1</v>
      </c>
      <c r="C53" s="48">
        <v>0</v>
      </c>
      <c r="D53" s="38">
        <v>11</v>
      </c>
      <c r="E53" s="48">
        <v>0</v>
      </c>
      <c r="F53" s="38">
        <v>253</v>
      </c>
      <c r="G53" s="48">
        <v>0</v>
      </c>
      <c r="H53" s="48">
        <f t="shared" si="0"/>
        <v>23</v>
      </c>
      <c r="I53" s="38">
        <v>3681</v>
      </c>
      <c r="J53" s="48">
        <v>0</v>
      </c>
      <c r="K53" s="48">
        <f t="shared" si="1"/>
        <v>14.5</v>
      </c>
      <c r="L53" s="38">
        <v>3655</v>
      </c>
      <c r="M53" s="48">
        <v>0</v>
      </c>
      <c r="N53" s="48">
        <f t="shared" si="2"/>
        <v>99.3</v>
      </c>
      <c r="O53" s="38">
        <v>0</v>
      </c>
      <c r="P53" s="48">
        <v>0</v>
      </c>
      <c r="Q53" s="48">
        <f t="shared" si="3"/>
        <v>0</v>
      </c>
      <c r="R53" s="38">
        <v>114</v>
      </c>
      <c r="S53" s="48">
        <v>0</v>
      </c>
      <c r="T53" s="38">
        <v>3801</v>
      </c>
      <c r="U53" s="48">
        <v>0</v>
      </c>
      <c r="V53" s="48">
        <f t="shared" si="4"/>
        <v>3</v>
      </c>
      <c r="W53" s="38">
        <v>0</v>
      </c>
      <c r="X53" s="48">
        <v>0</v>
      </c>
      <c r="Y53" s="48">
        <f t="shared" si="5"/>
        <v>0</v>
      </c>
      <c r="Z53" s="38">
        <v>1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1</v>
      </c>
      <c r="C54" s="49">
        <v>0</v>
      </c>
      <c r="D54" s="39">
        <v>7</v>
      </c>
      <c r="E54" s="49">
        <v>0</v>
      </c>
      <c r="F54" s="39">
        <v>222</v>
      </c>
      <c r="G54" s="49">
        <v>0</v>
      </c>
      <c r="H54" s="49">
        <f t="shared" si="0"/>
        <v>31.7</v>
      </c>
      <c r="I54" s="39">
        <v>5149</v>
      </c>
      <c r="J54" s="49">
        <v>0</v>
      </c>
      <c r="K54" s="49">
        <f t="shared" si="1"/>
        <v>23.2</v>
      </c>
      <c r="L54" s="39">
        <v>5149</v>
      </c>
      <c r="M54" s="49">
        <v>0</v>
      </c>
      <c r="N54" s="49">
        <f t="shared" si="2"/>
        <v>100</v>
      </c>
      <c r="O54" s="39">
        <v>0</v>
      </c>
      <c r="P54" s="49">
        <v>0</v>
      </c>
      <c r="Q54" s="49">
        <f t="shared" si="3"/>
        <v>0</v>
      </c>
      <c r="R54" s="39">
        <v>0</v>
      </c>
      <c r="S54" s="49">
        <v>0</v>
      </c>
      <c r="T54" s="39">
        <v>0</v>
      </c>
      <c r="U54" s="49">
        <v>0</v>
      </c>
      <c r="V54" s="49">
        <f t="shared" si="4"/>
        <v>0</v>
      </c>
      <c r="W54" s="39">
        <v>0</v>
      </c>
      <c r="X54" s="49">
        <v>0</v>
      </c>
      <c r="Y54" s="49">
        <f t="shared" si="5"/>
        <v>0</v>
      </c>
      <c r="Z54" s="39">
        <v>1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5</v>
      </c>
      <c r="C55" s="49">
        <v>0</v>
      </c>
      <c r="D55" s="39">
        <v>30</v>
      </c>
      <c r="E55" s="49">
        <v>0</v>
      </c>
      <c r="F55" s="39">
        <v>676</v>
      </c>
      <c r="G55" s="49">
        <v>0</v>
      </c>
      <c r="H55" s="49">
        <f t="shared" si="0"/>
        <v>22.5</v>
      </c>
      <c r="I55" s="39">
        <v>15265</v>
      </c>
      <c r="J55" s="49">
        <v>0</v>
      </c>
      <c r="K55" s="49">
        <f t="shared" si="1"/>
        <v>22.6</v>
      </c>
      <c r="L55" s="39">
        <v>15218</v>
      </c>
      <c r="M55" s="49">
        <v>0</v>
      </c>
      <c r="N55" s="49">
        <f t="shared" si="2"/>
        <v>99.7</v>
      </c>
      <c r="O55" s="39">
        <v>0</v>
      </c>
      <c r="P55" s="49">
        <v>0</v>
      </c>
      <c r="Q55" s="49">
        <f t="shared" si="3"/>
        <v>0</v>
      </c>
      <c r="R55" s="39">
        <v>1143</v>
      </c>
      <c r="S55" s="49">
        <v>0</v>
      </c>
      <c r="T55" s="39">
        <v>8763</v>
      </c>
      <c r="U55" s="49">
        <v>0</v>
      </c>
      <c r="V55" s="49">
        <f t="shared" si="4"/>
        <v>13</v>
      </c>
      <c r="W55" s="39">
        <v>4</v>
      </c>
      <c r="X55" s="49">
        <v>0</v>
      </c>
      <c r="Y55" s="49">
        <f t="shared" si="5"/>
        <v>80</v>
      </c>
      <c r="Z55" s="39">
        <v>5</v>
      </c>
      <c r="AA55" s="49">
        <v>0</v>
      </c>
      <c r="AB55" s="49">
        <f t="shared" si="6"/>
        <v>100</v>
      </c>
    </row>
    <row r="56" spans="1:28" ht="31.5" customHeight="1">
      <c r="A56" s="6" t="s">
        <v>45</v>
      </c>
      <c r="B56" s="39">
        <v>2</v>
      </c>
      <c r="C56" s="49">
        <v>0</v>
      </c>
      <c r="D56" s="39">
        <v>18</v>
      </c>
      <c r="E56" s="49">
        <v>0</v>
      </c>
      <c r="F56" s="39">
        <v>420</v>
      </c>
      <c r="G56" s="49">
        <v>0</v>
      </c>
      <c r="H56" s="49">
        <f t="shared" si="0"/>
        <v>23.3</v>
      </c>
      <c r="I56" s="39">
        <v>7946</v>
      </c>
      <c r="J56" s="49">
        <v>0</v>
      </c>
      <c r="K56" s="49">
        <f t="shared" si="1"/>
        <v>18.9</v>
      </c>
      <c r="L56" s="39">
        <v>7933</v>
      </c>
      <c r="M56" s="49">
        <v>0</v>
      </c>
      <c r="N56" s="49">
        <f t="shared" si="2"/>
        <v>99.8</v>
      </c>
      <c r="O56" s="39">
        <v>0</v>
      </c>
      <c r="P56" s="49">
        <v>0</v>
      </c>
      <c r="Q56" s="49">
        <f t="shared" si="3"/>
        <v>0</v>
      </c>
      <c r="R56" s="39">
        <v>893</v>
      </c>
      <c r="S56" s="49">
        <v>0</v>
      </c>
      <c r="T56" s="39">
        <v>2472</v>
      </c>
      <c r="U56" s="49">
        <v>0</v>
      </c>
      <c r="V56" s="49">
        <f t="shared" si="4"/>
        <v>36.1</v>
      </c>
      <c r="W56" s="39">
        <v>1</v>
      </c>
      <c r="X56" s="49">
        <v>0</v>
      </c>
      <c r="Y56" s="49">
        <f t="shared" si="5"/>
        <v>50</v>
      </c>
      <c r="Z56" s="39">
        <v>1</v>
      </c>
      <c r="AA56" s="49">
        <v>0</v>
      </c>
      <c r="AB56" s="49">
        <f t="shared" si="6"/>
        <v>50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8</v>
      </c>
      <c r="E57" s="50">
        <v>0</v>
      </c>
      <c r="F57" s="40">
        <v>208</v>
      </c>
      <c r="G57" s="50">
        <v>0</v>
      </c>
      <c r="H57" s="50">
        <f t="shared" si="0"/>
        <v>26</v>
      </c>
      <c r="I57" s="40">
        <v>3227</v>
      </c>
      <c r="J57" s="50">
        <v>0</v>
      </c>
      <c r="K57" s="50">
        <f t="shared" si="1"/>
        <v>15.5</v>
      </c>
      <c r="L57" s="40">
        <v>3223</v>
      </c>
      <c r="M57" s="50">
        <v>0</v>
      </c>
      <c r="N57" s="50">
        <f t="shared" si="2"/>
        <v>99.9</v>
      </c>
      <c r="O57" s="40">
        <v>0</v>
      </c>
      <c r="P57" s="50">
        <v>0</v>
      </c>
      <c r="Q57" s="50">
        <f t="shared" si="3"/>
        <v>0</v>
      </c>
      <c r="R57" s="40">
        <v>50</v>
      </c>
      <c r="S57" s="50">
        <v>0</v>
      </c>
      <c r="T57" s="40">
        <v>3277</v>
      </c>
      <c r="U57" s="50">
        <v>0</v>
      </c>
      <c r="V57" s="50">
        <f t="shared" si="4"/>
        <v>1.5</v>
      </c>
      <c r="W57" s="40">
        <v>0</v>
      </c>
      <c r="X57" s="50">
        <v>0</v>
      </c>
      <c r="Y57" s="50">
        <f t="shared" si="5"/>
        <v>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1</v>
      </c>
      <c r="C58" s="49">
        <v>0</v>
      </c>
      <c r="D58" s="39">
        <v>12</v>
      </c>
      <c r="E58" s="49">
        <v>0</v>
      </c>
      <c r="F58" s="39">
        <v>324</v>
      </c>
      <c r="G58" s="49">
        <v>0</v>
      </c>
      <c r="H58" s="49">
        <f t="shared" si="0"/>
        <v>27</v>
      </c>
      <c r="I58" s="39">
        <v>4344</v>
      </c>
      <c r="J58" s="49">
        <v>0</v>
      </c>
      <c r="K58" s="49">
        <f t="shared" si="1"/>
        <v>13.4</v>
      </c>
      <c r="L58" s="39">
        <v>4344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763</v>
      </c>
      <c r="S58" s="49">
        <v>0</v>
      </c>
      <c r="T58" s="39">
        <v>5107</v>
      </c>
      <c r="U58" s="49">
        <v>0</v>
      </c>
      <c r="V58" s="49">
        <f t="shared" si="4"/>
        <v>14.9</v>
      </c>
      <c r="W58" s="39">
        <v>0</v>
      </c>
      <c r="X58" s="49">
        <v>0</v>
      </c>
      <c r="Y58" s="49">
        <f t="shared" si="5"/>
        <v>0</v>
      </c>
      <c r="Z58" s="39">
        <v>1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21</v>
      </c>
      <c r="E59" s="49">
        <v>0</v>
      </c>
      <c r="F59" s="39">
        <v>519</v>
      </c>
      <c r="G59" s="49">
        <v>0</v>
      </c>
      <c r="H59" s="49">
        <f t="shared" si="0"/>
        <v>24.7</v>
      </c>
      <c r="I59" s="39">
        <v>8956</v>
      </c>
      <c r="J59" s="49">
        <v>0</v>
      </c>
      <c r="K59" s="49">
        <f t="shared" si="1"/>
        <v>17.3</v>
      </c>
      <c r="L59" s="39">
        <v>8956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557</v>
      </c>
      <c r="S59" s="49">
        <v>0</v>
      </c>
      <c r="T59" s="39">
        <v>4481</v>
      </c>
      <c r="U59" s="49">
        <v>0</v>
      </c>
      <c r="V59" s="49">
        <f t="shared" si="4"/>
        <v>12.4</v>
      </c>
      <c r="W59" s="39">
        <v>2</v>
      </c>
      <c r="X59" s="49">
        <v>0</v>
      </c>
      <c r="Y59" s="49">
        <f t="shared" si="5"/>
        <v>100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5</v>
      </c>
      <c r="E60" s="49">
        <v>0</v>
      </c>
      <c r="F60" s="39">
        <v>93</v>
      </c>
      <c r="G60" s="49">
        <v>0</v>
      </c>
      <c r="H60" s="49">
        <f t="shared" si="0"/>
        <v>18.6</v>
      </c>
      <c r="I60" s="39">
        <v>3002</v>
      </c>
      <c r="J60" s="49">
        <v>0</v>
      </c>
      <c r="K60" s="49">
        <f t="shared" si="1"/>
        <v>32.3</v>
      </c>
      <c r="L60" s="39">
        <v>3002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1</v>
      </c>
      <c r="X60" s="49">
        <v>0</v>
      </c>
      <c r="Y60" s="49">
        <f t="shared" si="5"/>
        <v>100</v>
      </c>
      <c r="Z60" s="39">
        <v>0</v>
      </c>
      <c r="AA60" s="49">
        <v>0</v>
      </c>
      <c r="AB60" s="49">
        <f t="shared" si="6"/>
        <v>0</v>
      </c>
    </row>
    <row r="61" spans="1:28" ht="31.5" customHeight="1">
      <c r="A61" s="6" t="s">
        <v>50</v>
      </c>
      <c r="B61" s="39">
        <v>1</v>
      </c>
      <c r="C61" s="49">
        <v>0</v>
      </c>
      <c r="D61" s="39">
        <v>13</v>
      </c>
      <c r="E61" s="49">
        <v>0</v>
      </c>
      <c r="F61" s="39">
        <v>341</v>
      </c>
      <c r="G61" s="49">
        <v>0</v>
      </c>
      <c r="H61" s="49">
        <f t="shared" si="0"/>
        <v>26.2</v>
      </c>
      <c r="I61" s="39">
        <v>5248</v>
      </c>
      <c r="J61" s="49">
        <v>0</v>
      </c>
      <c r="K61" s="49">
        <f t="shared" si="1"/>
        <v>15.4</v>
      </c>
      <c r="L61" s="39">
        <v>5248</v>
      </c>
      <c r="M61" s="49">
        <v>0</v>
      </c>
      <c r="N61" s="49">
        <f t="shared" si="2"/>
        <v>100</v>
      </c>
      <c r="O61" s="39">
        <v>0</v>
      </c>
      <c r="P61" s="49">
        <v>0</v>
      </c>
      <c r="Q61" s="49">
        <f t="shared" si="3"/>
        <v>0</v>
      </c>
      <c r="R61" s="39">
        <v>0</v>
      </c>
      <c r="S61" s="49">
        <v>0</v>
      </c>
      <c r="T61" s="39">
        <v>0</v>
      </c>
      <c r="U61" s="49">
        <v>0</v>
      </c>
      <c r="V61" s="49">
        <f t="shared" si="4"/>
        <v>0</v>
      </c>
      <c r="W61" s="39">
        <v>0</v>
      </c>
      <c r="X61" s="49">
        <v>0</v>
      </c>
      <c r="Y61" s="49">
        <f t="shared" si="5"/>
        <v>0</v>
      </c>
      <c r="Z61" s="39">
        <v>1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1</v>
      </c>
      <c r="C62" s="49">
        <v>0</v>
      </c>
      <c r="D62" s="39">
        <v>8</v>
      </c>
      <c r="E62" s="49">
        <v>0</v>
      </c>
      <c r="F62" s="39">
        <v>207</v>
      </c>
      <c r="G62" s="49">
        <v>0</v>
      </c>
      <c r="H62" s="49">
        <f t="shared" si="0"/>
        <v>25.9</v>
      </c>
      <c r="I62" s="39">
        <v>4566</v>
      </c>
      <c r="J62" s="49">
        <v>0</v>
      </c>
      <c r="K62" s="49">
        <f t="shared" si="1"/>
        <v>22.1</v>
      </c>
      <c r="L62" s="39">
        <v>4566</v>
      </c>
      <c r="M62" s="49">
        <v>0</v>
      </c>
      <c r="N62" s="49">
        <f t="shared" si="2"/>
        <v>100</v>
      </c>
      <c r="O62" s="39">
        <v>0</v>
      </c>
      <c r="P62" s="49">
        <v>0</v>
      </c>
      <c r="Q62" s="49">
        <f t="shared" si="3"/>
        <v>0</v>
      </c>
      <c r="R62" s="39">
        <v>0</v>
      </c>
      <c r="S62" s="49">
        <v>0</v>
      </c>
      <c r="T62" s="39">
        <v>0</v>
      </c>
      <c r="U62" s="49">
        <v>0</v>
      </c>
      <c r="V62" s="49">
        <f t="shared" si="4"/>
        <v>0</v>
      </c>
      <c r="W62" s="39">
        <v>0</v>
      </c>
      <c r="X62" s="49">
        <v>0</v>
      </c>
      <c r="Y62" s="49">
        <f t="shared" si="5"/>
        <v>0</v>
      </c>
      <c r="Z62" s="39">
        <v>1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3</v>
      </c>
      <c r="C63" s="48">
        <v>0</v>
      </c>
      <c r="D63" s="38">
        <v>27</v>
      </c>
      <c r="E63" s="48">
        <v>0</v>
      </c>
      <c r="F63" s="38">
        <v>756</v>
      </c>
      <c r="G63" s="48">
        <v>0</v>
      </c>
      <c r="H63" s="48">
        <f t="shared" si="0"/>
        <v>28</v>
      </c>
      <c r="I63" s="38">
        <v>11456</v>
      </c>
      <c r="J63" s="48">
        <v>0</v>
      </c>
      <c r="K63" s="48">
        <f t="shared" si="1"/>
        <v>15.2</v>
      </c>
      <c r="L63" s="38">
        <v>11456</v>
      </c>
      <c r="M63" s="48">
        <v>0</v>
      </c>
      <c r="N63" s="48">
        <f t="shared" si="2"/>
        <v>100</v>
      </c>
      <c r="O63" s="38">
        <v>0</v>
      </c>
      <c r="P63" s="48">
        <v>0</v>
      </c>
      <c r="Q63" s="48">
        <f t="shared" si="3"/>
        <v>0</v>
      </c>
      <c r="R63" s="38">
        <v>1227</v>
      </c>
      <c r="S63" s="48">
        <v>0</v>
      </c>
      <c r="T63" s="38">
        <v>12683</v>
      </c>
      <c r="U63" s="48">
        <v>0</v>
      </c>
      <c r="V63" s="48">
        <f t="shared" si="4"/>
        <v>9.7</v>
      </c>
      <c r="W63" s="38">
        <v>3</v>
      </c>
      <c r="X63" s="48">
        <v>0</v>
      </c>
      <c r="Y63" s="48">
        <f t="shared" si="5"/>
        <v>100</v>
      </c>
      <c r="Z63" s="38">
        <v>3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3</v>
      </c>
      <c r="E64" s="49">
        <v>0</v>
      </c>
      <c r="F64" s="39">
        <v>57</v>
      </c>
      <c r="G64" s="49">
        <v>0</v>
      </c>
      <c r="H64" s="49">
        <f t="shared" si="0"/>
        <v>19</v>
      </c>
      <c r="I64" s="39">
        <v>1879</v>
      </c>
      <c r="J64" s="49">
        <v>0</v>
      </c>
      <c r="K64" s="49">
        <f t="shared" si="1"/>
        <v>33</v>
      </c>
      <c r="L64" s="39">
        <v>1879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367</v>
      </c>
      <c r="S64" s="49">
        <v>0</v>
      </c>
      <c r="T64" s="39">
        <v>2246</v>
      </c>
      <c r="U64" s="49">
        <v>0</v>
      </c>
      <c r="V64" s="49">
        <f t="shared" si="4"/>
        <v>16.3</v>
      </c>
      <c r="W64" s="39">
        <v>1</v>
      </c>
      <c r="X64" s="49">
        <v>0</v>
      </c>
      <c r="Y64" s="49">
        <f t="shared" si="5"/>
        <v>100</v>
      </c>
      <c r="Z64" s="39">
        <v>0</v>
      </c>
      <c r="AA64" s="49">
        <v>0</v>
      </c>
      <c r="AB64" s="49">
        <f t="shared" si="6"/>
        <v>0</v>
      </c>
    </row>
    <row r="65" spans="1:28" ht="31.5" customHeight="1">
      <c r="A65" s="6" t="s">
        <v>54</v>
      </c>
      <c r="B65" s="39">
        <v>1</v>
      </c>
      <c r="C65" s="49">
        <v>0</v>
      </c>
      <c r="D65" s="39">
        <v>11</v>
      </c>
      <c r="E65" s="49">
        <v>0</v>
      </c>
      <c r="F65" s="39">
        <v>284</v>
      </c>
      <c r="G65" s="49">
        <v>0</v>
      </c>
      <c r="H65" s="49">
        <f t="shared" si="0"/>
        <v>25.8</v>
      </c>
      <c r="I65" s="39">
        <v>5243</v>
      </c>
      <c r="J65" s="49">
        <v>0</v>
      </c>
      <c r="K65" s="49">
        <f t="shared" si="1"/>
        <v>18.5</v>
      </c>
      <c r="L65" s="39">
        <v>5243</v>
      </c>
      <c r="M65" s="49">
        <v>0</v>
      </c>
      <c r="N65" s="49">
        <f t="shared" si="2"/>
        <v>100</v>
      </c>
      <c r="O65" s="39">
        <v>0</v>
      </c>
      <c r="P65" s="49">
        <v>0</v>
      </c>
      <c r="Q65" s="49">
        <f t="shared" si="3"/>
        <v>0</v>
      </c>
      <c r="R65" s="39">
        <v>0</v>
      </c>
      <c r="S65" s="49">
        <v>0</v>
      </c>
      <c r="T65" s="39">
        <v>0</v>
      </c>
      <c r="U65" s="49">
        <v>0</v>
      </c>
      <c r="V65" s="49">
        <f t="shared" si="4"/>
        <v>0</v>
      </c>
      <c r="W65" s="39">
        <v>0</v>
      </c>
      <c r="X65" s="49">
        <v>0</v>
      </c>
      <c r="Y65" s="49">
        <f t="shared" si="5"/>
        <v>0</v>
      </c>
      <c r="Z65" s="39">
        <v>0</v>
      </c>
      <c r="AA65" s="49">
        <v>0</v>
      </c>
      <c r="AB65" s="49">
        <f t="shared" si="6"/>
        <v>0</v>
      </c>
    </row>
    <row r="66" spans="1:28" ht="31.5" customHeight="1" thickBot="1">
      <c r="A66" s="6" t="s">
        <v>55</v>
      </c>
      <c r="B66" s="39">
        <v>1</v>
      </c>
      <c r="C66" s="49">
        <v>0</v>
      </c>
      <c r="D66" s="39">
        <v>10</v>
      </c>
      <c r="E66" s="49">
        <v>0</v>
      </c>
      <c r="F66" s="39">
        <v>224</v>
      </c>
      <c r="G66" s="49">
        <v>0</v>
      </c>
      <c r="H66" s="49">
        <f t="shared" si="0"/>
        <v>22.4</v>
      </c>
      <c r="I66" s="39">
        <v>4867</v>
      </c>
      <c r="J66" s="49">
        <v>0</v>
      </c>
      <c r="K66" s="49">
        <f t="shared" si="1"/>
        <v>21.7</v>
      </c>
      <c r="L66" s="39">
        <v>4867</v>
      </c>
      <c r="M66" s="49">
        <v>0</v>
      </c>
      <c r="N66" s="49">
        <f t="shared" si="2"/>
        <v>100</v>
      </c>
      <c r="O66" s="39">
        <v>0</v>
      </c>
      <c r="P66" s="49">
        <v>0</v>
      </c>
      <c r="Q66" s="49">
        <f t="shared" si="3"/>
        <v>0</v>
      </c>
      <c r="R66" s="39">
        <v>0</v>
      </c>
      <c r="S66" s="49">
        <v>0</v>
      </c>
      <c r="T66" s="39">
        <v>0</v>
      </c>
      <c r="U66" s="49">
        <v>0</v>
      </c>
      <c r="V66" s="49">
        <f t="shared" si="4"/>
        <v>0</v>
      </c>
      <c r="W66" s="39">
        <v>0</v>
      </c>
      <c r="X66" s="49">
        <v>0</v>
      </c>
      <c r="Y66" s="49">
        <f t="shared" si="5"/>
        <v>0</v>
      </c>
      <c r="Z66" s="39">
        <v>1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82</v>
      </c>
      <c r="C67" s="51">
        <f t="shared" si="8"/>
        <v>0</v>
      </c>
      <c r="D67" s="41">
        <f t="shared" si="8"/>
        <v>650</v>
      </c>
      <c r="E67" s="51">
        <f t="shared" si="8"/>
        <v>0</v>
      </c>
      <c r="F67" s="41">
        <f t="shared" si="8"/>
        <v>15907</v>
      </c>
      <c r="G67" s="51">
        <f t="shared" si="8"/>
        <v>0</v>
      </c>
      <c r="H67" s="51">
        <f t="shared" si="0"/>
        <v>24.5</v>
      </c>
      <c r="I67" s="41">
        <f t="shared" si="8"/>
        <v>294899</v>
      </c>
      <c r="J67" s="51">
        <f t="shared" si="8"/>
        <v>0</v>
      </c>
      <c r="K67" s="51">
        <f t="shared" si="1"/>
        <v>18.5</v>
      </c>
      <c r="L67" s="41">
        <f t="shared" si="8"/>
        <v>293438</v>
      </c>
      <c r="M67" s="51">
        <f t="shared" si="8"/>
        <v>0</v>
      </c>
      <c r="N67" s="51">
        <f t="shared" si="2"/>
        <v>99.5</v>
      </c>
      <c r="O67" s="41">
        <f>SUM(O18:O66)</f>
        <v>0</v>
      </c>
      <c r="P67" s="51">
        <f>SUM(P18:P66)</f>
        <v>0</v>
      </c>
      <c r="Q67" s="51">
        <f t="shared" si="3"/>
        <v>0</v>
      </c>
      <c r="R67" s="41">
        <f>SUM(R18:R66)</f>
        <v>19176</v>
      </c>
      <c r="S67" s="51">
        <f>SUM(S18:S66)</f>
        <v>0</v>
      </c>
      <c r="T67" s="41">
        <f>SUM(T18:T66)</f>
        <v>154385</v>
      </c>
      <c r="U67" s="51">
        <f>SUM(U18:U66)</f>
        <v>0</v>
      </c>
      <c r="V67" s="51">
        <f t="shared" si="4"/>
        <v>12.4</v>
      </c>
      <c r="W67" s="41">
        <f>SUM(W18:W66)</f>
        <v>48</v>
      </c>
      <c r="X67" s="51">
        <f>SUM(X18:X66)</f>
        <v>0</v>
      </c>
      <c r="Y67" s="51">
        <f t="shared" si="5"/>
        <v>58.5</v>
      </c>
      <c r="Z67" s="41">
        <f>SUM(Z18:Z66)</f>
        <v>65</v>
      </c>
      <c r="AA67" s="51">
        <f>SUM(AA18:AA66)</f>
        <v>0</v>
      </c>
      <c r="AB67" s="51">
        <f t="shared" si="6"/>
        <v>79.3</v>
      </c>
    </row>
    <row r="68" spans="1:28" ht="31.5" customHeight="1" thickTop="1">
      <c r="A68" s="10" t="s">
        <v>80</v>
      </c>
      <c r="B68" s="43">
        <f aca="true" t="shared" si="9" ref="B68:M68">SUM(B67,B17)</f>
        <v>241</v>
      </c>
      <c r="C68" s="53">
        <f t="shared" si="9"/>
        <v>0</v>
      </c>
      <c r="D68" s="43">
        <f t="shared" si="9"/>
        <v>2543</v>
      </c>
      <c r="E68" s="53">
        <f t="shared" si="9"/>
        <v>0</v>
      </c>
      <c r="F68" s="43">
        <f t="shared" si="9"/>
        <v>66447</v>
      </c>
      <c r="G68" s="53">
        <f t="shared" si="9"/>
        <v>0</v>
      </c>
      <c r="H68" s="53">
        <f t="shared" si="0"/>
        <v>26.1</v>
      </c>
      <c r="I68" s="43">
        <f t="shared" si="9"/>
        <v>959726</v>
      </c>
      <c r="J68" s="53">
        <f t="shared" si="9"/>
        <v>0</v>
      </c>
      <c r="K68" s="53">
        <f t="shared" si="1"/>
        <v>14.4</v>
      </c>
      <c r="L68" s="43">
        <f t="shared" si="9"/>
        <v>940417</v>
      </c>
      <c r="M68" s="53">
        <f t="shared" si="9"/>
        <v>0</v>
      </c>
      <c r="N68" s="53">
        <f t="shared" si="2"/>
        <v>98</v>
      </c>
      <c r="O68" s="43">
        <f>SUM(O67,O17)</f>
        <v>5299</v>
      </c>
      <c r="P68" s="53">
        <f>SUM(P67,P17)</f>
        <v>0</v>
      </c>
      <c r="Q68" s="53">
        <f t="shared" si="3"/>
        <v>0.6</v>
      </c>
      <c r="R68" s="43">
        <f>SUM(R67,R17)</f>
        <v>86782</v>
      </c>
      <c r="S68" s="53">
        <f>SUM(S67,S17)</f>
        <v>0</v>
      </c>
      <c r="T68" s="43">
        <f>SUM(T67,T17)</f>
        <v>663421</v>
      </c>
      <c r="U68" s="53">
        <f>SUM(U67,U17)</f>
        <v>0</v>
      </c>
      <c r="V68" s="53">
        <f t="shared" si="4"/>
        <v>13.1</v>
      </c>
      <c r="W68" s="43">
        <f>SUM(W67,W17)</f>
        <v>170</v>
      </c>
      <c r="X68" s="53">
        <f>SUM(X67,X17)</f>
        <v>0</v>
      </c>
      <c r="Y68" s="53">
        <f t="shared" si="5"/>
        <v>70.5</v>
      </c>
      <c r="Z68" s="43">
        <f>SUM(Z67,Z17)</f>
        <v>213</v>
      </c>
      <c r="AA68" s="53">
        <f>SUM(AA67,AA17)</f>
        <v>0</v>
      </c>
      <c r="AB68" s="53">
        <f t="shared" si="6"/>
        <v>88.4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R2:S2"/>
    <mergeCell ref="T2:U2"/>
    <mergeCell ref="W2:X2"/>
    <mergeCell ref="Z2:AA2"/>
    <mergeCell ref="W3:X3"/>
    <mergeCell ref="Z3:AA3"/>
    <mergeCell ref="B1:N1"/>
    <mergeCell ref="O1:AB1"/>
    <mergeCell ref="B2:C2"/>
    <mergeCell ref="D2:E2"/>
    <mergeCell ref="F2:G2"/>
    <mergeCell ref="I2:J2"/>
    <mergeCell ref="L2:M2"/>
    <mergeCell ref="O2:P2"/>
  </mergeCells>
  <printOptions/>
  <pageMargins left="0.7874015748031497" right="0.7874015748031497" top="0.7874015748031497" bottom="0.3937007874015748" header="0.5905511811023623" footer="0.31496062992125984"/>
  <pageSetup firstPageNumber="308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4" max="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10" width="15.125" style="127" customWidth="1"/>
    <col min="11" max="12" width="15.125" style="1" customWidth="1"/>
    <col min="13" max="15" width="15.125" style="127" customWidth="1"/>
    <col min="16" max="21" width="15.125" style="1" customWidth="1"/>
    <col min="22" max="22" width="15.125" style="127" customWidth="1"/>
    <col min="23" max="25" width="15.125" style="1" customWidth="1"/>
    <col min="26" max="26" width="15.125" style="127" customWidth="1"/>
    <col min="27" max="27" width="15.125" style="1" customWidth="1"/>
    <col min="28" max="29" width="15.125" style="127" customWidth="1"/>
    <col min="30" max="32" width="15.125" style="1" customWidth="1"/>
    <col min="33" max="33" width="15.125" style="127" customWidth="1"/>
    <col min="34" max="35" width="15.125" style="1" customWidth="1"/>
    <col min="36" max="36" width="15.125" style="127" customWidth="1"/>
    <col min="37" max="37" width="13.875" style="1" customWidth="1"/>
    <col min="38" max="38" width="13.875" style="127" customWidth="1"/>
    <col min="39" max="39" width="13.875" style="1" customWidth="1"/>
    <col min="40" max="40" width="13.875" style="127" customWidth="1"/>
    <col min="41" max="16384" width="9.00390625" style="1" customWidth="1"/>
  </cols>
  <sheetData>
    <row r="1" spans="1:40" ht="36" customHeight="1">
      <c r="A1" s="90" t="s">
        <v>75</v>
      </c>
      <c r="B1" s="332" t="s">
        <v>385</v>
      </c>
      <c r="C1" s="288"/>
      <c r="D1" s="288"/>
      <c r="E1" s="288"/>
      <c r="F1" s="288"/>
      <c r="G1" s="288"/>
      <c r="H1" s="288"/>
      <c r="I1" s="288"/>
      <c r="J1" s="288"/>
      <c r="K1" s="288"/>
      <c r="L1" s="286" t="s">
        <v>385</v>
      </c>
      <c r="M1" s="288"/>
      <c r="N1" s="288"/>
      <c r="O1" s="288"/>
      <c r="P1" s="288"/>
      <c r="Q1" s="288"/>
      <c r="R1" s="206"/>
      <c r="S1" s="286" t="s">
        <v>385</v>
      </c>
      <c r="T1" s="288"/>
      <c r="U1" s="288"/>
      <c r="V1" s="288"/>
      <c r="W1" s="288"/>
      <c r="X1" s="288"/>
      <c r="Y1" s="286" t="s">
        <v>385</v>
      </c>
      <c r="Z1" s="288"/>
      <c r="AA1" s="288"/>
      <c r="AB1" s="288"/>
      <c r="AC1" s="288"/>
      <c r="AD1" s="287"/>
      <c r="AE1" s="288"/>
      <c r="AF1" s="288"/>
      <c r="AG1" s="288"/>
      <c r="AH1" s="288"/>
      <c r="AI1" s="288"/>
      <c r="AJ1" s="287"/>
      <c r="AK1" s="288"/>
      <c r="AL1" s="288"/>
      <c r="AM1" s="379" t="s">
        <v>388</v>
      </c>
      <c r="AN1" s="272"/>
    </row>
    <row r="2" spans="1:40" ht="27" customHeight="1">
      <c r="A2" s="91"/>
      <c r="B2" s="142" t="s">
        <v>382</v>
      </c>
      <c r="C2" s="327" t="s">
        <v>383</v>
      </c>
      <c r="D2" s="303"/>
      <c r="E2" s="270" t="s">
        <v>384</v>
      </c>
      <c r="F2" s="271"/>
      <c r="G2" s="270" t="s">
        <v>458</v>
      </c>
      <c r="H2" s="290"/>
      <c r="I2" s="271"/>
      <c r="J2" s="325" t="s">
        <v>459</v>
      </c>
      <c r="K2" s="380"/>
      <c r="L2" s="313" t="s">
        <v>460</v>
      </c>
      <c r="M2" s="290"/>
      <c r="N2" s="19"/>
      <c r="O2" s="325" t="s">
        <v>461</v>
      </c>
      <c r="P2" s="380"/>
      <c r="Q2" s="270" t="s">
        <v>463</v>
      </c>
      <c r="R2" s="314"/>
      <c r="S2" s="313" t="s">
        <v>464</v>
      </c>
      <c r="T2" s="271"/>
      <c r="U2" s="270" t="s">
        <v>465</v>
      </c>
      <c r="V2" s="271"/>
      <c r="W2" s="270" t="s">
        <v>466</v>
      </c>
      <c r="X2" s="271"/>
      <c r="Y2" s="313" t="s">
        <v>467</v>
      </c>
      <c r="Z2" s="290"/>
      <c r="AA2" s="270" t="s">
        <v>468</v>
      </c>
      <c r="AB2" s="290"/>
      <c r="AC2" s="270" t="s">
        <v>386</v>
      </c>
      <c r="AD2" s="314"/>
      <c r="AE2" s="270" t="s">
        <v>469</v>
      </c>
      <c r="AF2" s="290"/>
      <c r="AG2" s="270" t="s">
        <v>387</v>
      </c>
      <c r="AH2" s="271"/>
      <c r="AI2" s="270" t="s">
        <v>470</v>
      </c>
      <c r="AJ2" s="314"/>
      <c r="AK2" s="291" t="s">
        <v>471</v>
      </c>
      <c r="AL2" s="292"/>
      <c r="AM2" s="327" t="s">
        <v>389</v>
      </c>
      <c r="AN2" s="378"/>
    </row>
    <row r="3" spans="1:40" ht="27" customHeight="1">
      <c r="A3" s="125"/>
      <c r="B3" s="135" t="s">
        <v>253</v>
      </c>
      <c r="C3" s="270" t="s">
        <v>253</v>
      </c>
      <c r="D3" s="271"/>
      <c r="E3" s="270" t="s">
        <v>253</v>
      </c>
      <c r="F3" s="271"/>
      <c r="G3" s="270" t="s">
        <v>253</v>
      </c>
      <c r="H3" s="290"/>
      <c r="I3" s="271"/>
      <c r="J3" s="270" t="s">
        <v>253</v>
      </c>
      <c r="K3" s="271"/>
      <c r="L3" s="313" t="s">
        <v>253</v>
      </c>
      <c r="M3" s="290"/>
      <c r="N3" s="19"/>
      <c r="O3" s="270" t="s">
        <v>253</v>
      </c>
      <c r="P3" s="271"/>
      <c r="Q3" s="207" t="s">
        <v>253</v>
      </c>
      <c r="R3" s="19"/>
      <c r="S3" s="213" t="s">
        <v>253</v>
      </c>
      <c r="T3" s="19"/>
      <c r="U3" s="270" t="s">
        <v>253</v>
      </c>
      <c r="V3" s="290"/>
      <c r="W3" s="270" t="s">
        <v>253</v>
      </c>
      <c r="X3" s="271"/>
      <c r="Y3" s="313" t="s">
        <v>253</v>
      </c>
      <c r="Z3" s="290"/>
      <c r="AA3" s="270" t="s">
        <v>253</v>
      </c>
      <c r="AB3" s="290"/>
      <c r="AC3" s="270" t="s">
        <v>253</v>
      </c>
      <c r="AD3" s="314"/>
      <c r="AE3" s="207" t="s">
        <v>253</v>
      </c>
      <c r="AF3" s="129" t="s">
        <v>283</v>
      </c>
      <c r="AG3" s="207" t="s">
        <v>253</v>
      </c>
      <c r="AH3" s="129"/>
      <c r="AI3" s="207" t="s">
        <v>253</v>
      </c>
      <c r="AJ3" s="210"/>
      <c r="AK3" s="270" t="s">
        <v>253</v>
      </c>
      <c r="AL3" s="271"/>
      <c r="AM3" s="259"/>
      <c r="AN3" s="274"/>
    </row>
    <row r="4" spans="1:40" ht="27" customHeight="1">
      <c r="A4" s="93"/>
      <c r="B4" s="135" t="s">
        <v>409</v>
      </c>
      <c r="C4" s="135" t="s">
        <v>251</v>
      </c>
      <c r="D4" s="135" t="s">
        <v>409</v>
      </c>
      <c r="E4" s="135" t="s">
        <v>381</v>
      </c>
      <c r="F4" s="135" t="s">
        <v>409</v>
      </c>
      <c r="G4" s="135" t="s">
        <v>251</v>
      </c>
      <c r="H4" s="135" t="s">
        <v>409</v>
      </c>
      <c r="I4" s="135" t="s">
        <v>462</v>
      </c>
      <c r="J4" s="135" t="s">
        <v>251</v>
      </c>
      <c r="K4" s="135" t="s">
        <v>409</v>
      </c>
      <c r="L4" s="203" t="s">
        <v>251</v>
      </c>
      <c r="M4" s="135" t="s">
        <v>409</v>
      </c>
      <c r="N4" s="135" t="s">
        <v>462</v>
      </c>
      <c r="O4" s="135" t="s">
        <v>251</v>
      </c>
      <c r="P4" s="135" t="s">
        <v>462</v>
      </c>
      <c r="Q4" s="135" t="s">
        <v>251</v>
      </c>
      <c r="R4" s="135" t="s">
        <v>462</v>
      </c>
      <c r="S4" s="203" t="s">
        <v>251</v>
      </c>
      <c r="T4" s="135" t="s">
        <v>462</v>
      </c>
      <c r="U4" s="135" t="s">
        <v>251</v>
      </c>
      <c r="V4" s="135" t="s">
        <v>462</v>
      </c>
      <c r="W4" s="135" t="s">
        <v>251</v>
      </c>
      <c r="X4" s="135" t="s">
        <v>462</v>
      </c>
      <c r="Y4" s="203" t="s">
        <v>251</v>
      </c>
      <c r="Z4" s="135" t="s">
        <v>462</v>
      </c>
      <c r="AA4" s="135" t="s">
        <v>251</v>
      </c>
      <c r="AB4" s="135" t="s">
        <v>462</v>
      </c>
      <c r="AC4" s="135" t="s">
        <v>251</v>
      </c>
      <c r="AD4" s="135" t="s">
        <v>462</v>
      </c>
      <c r="AE4" s="135" t="s">
        <v>251</v>
      </c>
      <c r="AF4" s="135" t="s">
        <v>462</v>
      </c>
      <c r="AG4" s="135" t="s">
        <v>251</v>
      </c>
      <c r="AH4" s="135" t="s">
        <v>462</v>
      </c>
      <c r="AI4" s="135" t="s">
        <v>251</v>
      </c>
      <c r="AJ4" s="135" t="s">
        <v>462</v>
      </c>
      <c r="AK4" s="135" t="s">
        <v>251</v>
      </c>
      <c r="AL4" s="135" t="s">
        <v>410</v>
      </c>
      <c r="AM4" s="135" t="s">
        <v>251</v>
      </c>
      <c r="AN4" s="135" t="s">
        <v>409</v>
      </c>
    </row>
    <row r="5" spans="1:40" ht="31.5" customHeight="1">
      <c r="A5" s="5" t="s">
        <v>0</v>
      </c>
      <c r="B5" s="39">
        <v>11683</v>
      </c>
      <c r="C5" s="39">
        <v>16</v>
      </c>
      <c r="D5" s="71">
        <v>10739</v>
      </c>
      <c r="E5" s="118">
        <v>0</v>
      </c>
      <c r="F5" s="39">
        <v>0</v>
      </c>
      <c r="G5" s="39">
        <v>3</v>
      </c>
      <c r="H5" s="39">
        <v>1497</v>
      </c>
      <c r="I5" s="39"/>
      <c r="J5" s="39">
        <v>0</v>
      </c>
      <c r="K5" s="39">
        <v>0</v>
      </c>
      <c r="L5" s="39">
        <v>4</v>
      </c>
      <c r="M5" s="39">
        <v>25291</v>
      </c>
      <c r="N5" s="39"/>
      <c r="O5" s="39">
        <v>18</v>
      </c>
      <c r="P5" s="39">
        <v>20541</v>
      </c>
      <c r="Q5" s="39">
        <v>3</v>
      </c>
      <c r="R5" s="39"/>
      <c r="S5" s="39">
        <v>0</v>
      </c>
      <c r="T5" s="39"/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10</v>
      </c>
      <c r="AD5" s="39">
        <v>22989</v>
      </c>
      <c r="AE5" s="39">
        <v>1</v>
      </c>
      <c r="AF5" s="39">
        <v>2</v>
      </c>
      <c r="AG5" s="39">
        <v>1</v>
      </c>
      <c r="AH5" s="144">
        <v>41485</v>
      </c>
      <c r="AI5" s="39">
        <v>7</v>
      </c>
      <c r="AJ5" s="39">
        <v>425</v>
      </c>
      <c r="AK5" s="39">
        <v>2</v>
      </c>
      <c r="AL5" s="39">
        <v>1857</v>
      </c>
      <c r="AM5" s="39">
        <v>167</v>
      </c>
      <c r="AN5" s="39">
        <v>20299</v>
      </c>
    </row>
    <row r="6" spans="1:40" ht="31.5" customHeight="1">
      <c r="A6" s="6" t="s">
        <v>1</v>
      </c>
      <c r="B6" s="39">
        <v>8815</v>
      </c>
      <c r="C6" s="39">
        <v>8</v>
      </c>
      <c r="D6" s="39">
        <v>6549</v>
      </c>
      <c r="E6" s="39">
        <v>3</v>
      </c>
      <c r="F6" s="39">
        <v>829</v>
      </c>
      <c r="G6" s="39">
        <v>4</v>
      </c>
      <c r="H6" s="39">
        <v>1125</v>
      </c>
      <c r="I6" s="39"/>
      <c r="J6" s="39">
        <v>0</v>
      </c>
      <c r="K6" s="39">
        <v>0</v>
      </c>
      <c r="L6" s="39">
        <v>2</v>
      </c>
      <c r="M6" s="39">
        <v>10036</v>
      </c>
      <c r="N6" s="39"/>
      <c r="O6" s="39">
        <v>10</v>
      </c>
      <c r="P6" s="39">
        <v>9693</v>
      </c>
      <c r="Q6" s="39">
        <v>1</v>
      </c>
      <c r="R6" s="39"/>
      <c r="S6" s="39">
        <v>0</v>
      </c>
      <c r="T6" s="39"/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5</v>
      </c>
      <c r="AD6" s="39">
        <v>20798</v>
      </c>
      <c r="AE6" s="39">
        <v>1</v>
      </c>
      <c r="AF6" s="39">
        <v>0</v>
      </c>
      <c r="AG6" s="39">
        <v>11</v>
      </c>
      <c r="AH6" s="144">
        <v>0</v>
      </c>
      <c r="AI6" s="39">
        <v>4</v>
      </c>
      <c r="AJ6" s="39">
        <v>0</v>
      </c>
      <c r="AK6" s="39">
        <v>1</v>
      </c>
      <c r="AL6" s="39">
        <v>222</v>
      </c>
      <c r="AM6" s="39">
        <v>101</v>
      </c>
      <c r="AN6" s="39">
        <v>8974</v>
      </c>
    </row>
    <row r="7" spans="1:40" ht="31.5" customHeight="1">
      <c r="A7" s="6" t="s">
        <v>2</v>
      </c>
      <c r="B7" s="39">
        <v>33636</v>
      </c>
      <c r="C7" s="39">
        <v>19</v>
      </c>
      <c r="D7" s="39">
        <v>13676</v>
      </c>
      <c r="E7" s="39">
        <v>2</v>
      </c>
      <c r="F7" s="39">
        <v>238</v>
      </c>
      <c r="G7" s="39">
        <v>1</v>
      </c>
      <c r="H7" s="39">
        <v>358</v>
      </c>
      <c r="I7" s="39"/>
      <c r="J7" s="39">
        <v>0</v>
      </c>
      <c r="K7" s="39">
        <v>0</v>
      </c>
      <c r="L7" s="39">
        <v>2</v>
      </c>
      <c r="M7" s="39">
        <v>20796</v>
      </c>
      <c r="N7" s="39"/>
      <c r="O7" s="39">
        <v>92</v>
      </c>
      <c r="P7" s="39">
        <v>58349</v>
      </c>
      <c r="Q7" s="39">
        <v>17</v>
      </c>
      <c r="R7" s="39"/>
      <c r="S7" s="39">
        <v>0</v>
      </c>
      <c r="T7" s="39"/>
      <c r="U7" s="39">
        <v>0</v>
      </c>
      <c r="V7" s="39">
        <v>0</v>
      </c>
      <c r="W7" s="39">
        <v>2</v>
      </c>
      <c r="X7" s="39">
        <v>14117</v>
      </c>
      <c r="Y7" s="39">
        <v>1</v>
      </c>
      <c r="Z7" s="39">
        <v>6848</v>
      </c>
      <c r="AA7" s="39">
        <v>0</v>
      </c>
      <c r="AB7" s="39">
        <v>0</v>
      </c>
      <c r="AC7" s="39">
        <v>9</v>
      </c>
      <c r="AD7" s="39">
        <v>29728</v>
      </c>
      <c r="AE7" s="39">
        <v>1</v>
      </c>
      <c r="AF7" s="39">
        <v>0</v>
      </c>
      <c r="AG7" s="39">
        <v>3</v>
      </c>
      <c r="AH7" s="144">
        <v>0</v>
      </c>
      <c r="AI7" s="39">
        <v>10</v>
      </c>
      <c r="AJ7" s="39">
        <v>0</v>
      </c>
      <c r="AK7" s="39">
        <v>2</v>
      </c>
      <c r="AL7" s="39">
        <v>4844</v>
      </c>
      <c r="AM7" s="39">
        <v>417</v>
      </c>
      <c r="AN7" s="39">
        <v>40617</v>
      </c>
    </row>
    <row r="8" spans="1:40" ht="31.5" customHeight="1">
      <c r="A8" s="6" t="s">
        <v>3</v>
      </c>
      <c r="B8" s="39">
        <v>24438</v>
      </c>
      <c r="C8" s="39">
        <v>15</v>
      </c>
      <c r="D8" s="39">
        <v>20620</v>
      </c>
      <c r="E8" s="39">
        <v>209</v>
      </c>
      <c r="F8" s="39">
        <v>9913</v>
      </c>
      <c r="G8" s="39">
        <v>3</v>
      </c>
      <c r="H8" s="39">
        <v>758</v>
      </c>
      <c r="I8" s="39"/>
      <c r="J8" s="39">
        <v>0</v>
      </c>
      <c r="K8" s="39">
        <v>0</v>
      </c>
      <c r="L8" s="39">
        <v>5</v>
      </c>
      <c r="M8" s="39">
        <v>15323</v>
      </c>
      <c r="N8" s="39"/>
      <c r="O8" s="39">
        <v>36</v>
      </c>
      <c r="P8" s="39">
        <v>36063</v>
      </c>
      <c r="Q8" s="39">
        <v>6</v>
      </c>
      <c r="R8" s="39"/>
      <c r="S8" s="39">
        <v>0</v>
      </c>
      <c r="T8" s="39"/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4380</v>
      </c>
      <c r="AA8" s="39">
        <v>0</v>
      </c>
      <c r="AB8" s="39">
        <v>0</v>
      </c>
      <c r="AC8" s="39">
        <v>9</v>
      </c>
      <c r="AD8" s="39">
        <v>25660</v>
      </c>
      <c r="AE8" s="39">
        <v>2</v>
      </c>
      <c r="AF8" s="39">
        <v>0</v>
      </c>
      <c r="AG8" s="39">
        <v>4</v>
      </c>
      <c r="AH8" s="144">
        <v>0</v>
      </c>
      <c r="AI8" s="39">
        <v>7</v>
      </c>
      <c r="AJ8" s="39">
        <v>0</v>
      </c>
      <c r="AK8" s="39">
        <v>0</v>
      </c>
      <c r="AL8" s="39">
        <v>0</v>
      </c>
      <c r="AM8" s="39">
        <v>395</v>
      </c>
      <c r="AN8" s="39">
        <v>31986</v>
      </c>
    </row>
    <row r="9" spans="1:40" ht="31.5" customHeight="1">
      <c r="A9" s="7" t="s">
        <v>4</v>
      </c>
      <c r="B9" s="40">
        <v>8969</v>
      </c>
      <c r="C9" s="40">
        <v>9</v>
      </c>
      <c r="D9" s="40">
        <v>5548</v>
      </c>
      <c r="E9" s="40">
        <v>7</v>
      </c>
      <c r="F9" s="40">
        <v>441</v>
      </c>
      <c r="G9" s="40">
        <v>2</v>
      </c>
      <c r="H9" s="40">
        <v>476</v>
      </c>
      <c r="I9" s="40"/>
      <c r="J9" s="40">
        <v>0</v>
      </c>
      <c r="K9" s="40">
        <v>0</v>
      </c>
      <c r="L9" s="40">
        <v>3</v>
      </c>
      <c r="M9" s="40">
        <v>5721</v>
      </c>
      <c r="N9" s="40"/>
      <c r="O9" s="40">
        <v>10</v>
      </c>
      <c r="P9" s="40">
        <v>6394</v>
      </c>
      <c r="Q9" s="40">
        <v>4</v>
      </c>
      <c r="R9" s="40"/>
      <c r="S9" s="40">
        <v>0</v>
      </c>
      <c r="T9" s="40"/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16</v>
      </c>
      <c r="AD9" s="40">
        <v>19441</v>
      </c>
      <c r="AE9" s="40">
        <v>1</v>
      </c>
      <c r="AF9" s="40">
        <v>0</v>
      </c>
      <c r="AG9" s="40">
        <v>7</v>
      </c>
      <c r="AH9" s="146">
        <v>0</v>
      </c>
      <c r="AI9" s="40">
        <v>7</v>
      </c>
      <c r="AJ9" s="40">
        <v>325</v>
      </c>
      <c r="AK9" s="40">
        <v>0</v>
      </c>
      <c r="AL9" s="40">
        <v>0</v>
      </c>
      <c r="AM9" s="40">
        <v>181</v>
      </c>
      <c r="AN9" s="40">
        <v>22162</v>
      </c>
    </row>
    <row r="10" spans="1:40" ht="31.5" customHeight="1">
      <c r="A10" s="5" t="s">
        <v>5</v>
      </c>
      <c r="B10" s="38">
        <v>6182</v>
      </c>
      <c r="C10" s="38">
        <v>8</v>
      </c>
      <c r="D10" s="38">
        <v>5242</v>
      </c>
      <c r="E10" s="38">
        <v>4</v>
      </c>
      <c r="F10" s="38">
        <v>249</v>
      </c>
      <c r="G10" s="38">
        <v>3</v>
      </c>
      <c r="H10" s="38">
        <v>859</v>
      </c>
      <c r="I10" s="38"/>
      <c r="J10" s="38">
        <v>0</v>
      </c>
      <c r="K10" s="38">
        <v>0</v>
      </c>
      <c r="L10" s="38">
        <v>1</v>
      </c>
      <c r="M10" s="38">
        <v>6294</v>
      </c>
      <c r="N10" s="38"/>
      <c r="O10" s="38">
        <v>9</v>
      </c>
      <c r="P10" s="38">
        <v>7536</v>
      </c>
      <c r="Q10" s="38">
        <v>3</v>
      </c>
      <c r="R10" s="38"/>
      <c r="S10" s="38">
        <v>0</v>
      </c>
      <c r="T10" s="38"/>
      <c r="U10" s="38">
        <v>0</v>
      </c>
      <c r="V10" s="38">
        <v>0</v>
      </c>
      <c r="W10" s="38">
        <v>1</v>
      </c>
      <c r="X10" s="38">
        <v>10948</v>
      </c>
      <c r="Y10" s="38">
        <v>0</v>
      </c>
      <c r="Z10" s="38">
        <v>0</v>
      </c>
      <c r="AA10" s="38">
        <v>0</v>
      </c>
      <c r="AB10" s="38">
        <v>0</v>
      </c>
      <c r="AC10" s="38">
        <v>13</v>
      </c>
      <c r="AD10" s="38">
        <v>23704</v>
      </c>
      <c r="AE10" s="38">
        <v>1</v>
      </c>
      <c r="AF10" s="38">
        <v>0</v>
      </c>
      <c r="AG10" s="38">
        <v>3</v>
      </c>
      <c r="AH10" s="148">
        <v>0</v>
      </c>
      <c r="AI10" s="38">
        <v>4</v>
      </c>
      <c r="AJ10" s="38">
        <v>0</v>
      </c>
      <c r="AK10" s="38">
        <v>0</v>
      </c>
      <c r="AL10" s="38">
        <v>0</v>
      </c>
      <c r="AM10" s="38">
        <v>62</v>
      </c>
      <c r="AN10" s="38">
        <v>5333</v>
      </c>
    </row>
    <row r="11" spans="1:40" ht="31.5" customHeight="1">
      <c r="A11" s="6" t="s">
        <v>6</v>
      </c>
      <c r="B11" s="39">
        <v>5721</v>
      </c>
      <c r="C11" s="39">
        <v>5</v>
      </c>
      <c r="D11" s="39">
        <v>10462</v>
      </c>
      <c r="E11" s="39">
        <v>5</v>
      </c>
      <c r="F11" s="39">
        <v>290</v>
      </c>
      <c r="G11" s="39">
        <v>7</v>
      </c>
      <c r="H11" s="39">
        <v>1617</v>
      </c>
      <c r="I11" s="39"/>
      <c r="J11" s="39">
        <v>0</v>
      </c>
      <c r="K11" s="39">
        <v>0</v>
      </c>
      <c r="L11" s="39">
        <v>3</v>
      </c>
      <c r="M11" s="39">
        <v>7656</v>
      </c>
      <c r="N11" s="39"/>
      <c r="O11" s="39">
        <v>17</v>
      </c>
      <c r="P11" s="39">
        <v>8701</v>
      </c>
      <c r="Q11" s="39">
        <v>1</v>
      </c>
      <c r="R11" s="39"/>
      <c r="S11" s="39">
        <v>0</v>
      </c>
      <c r="T11" s="39"/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10</v>
      </c>
      <c r="AD11" s="39">
        <v>17234</v>
      </c>
      <c r="AE11" s="39">
        <v>0</v>
      </c>
      <c r="AF11" s="39">
        <v>0</v>
      </c>
      <c r="AG11" s="39">
        <v>3</v>
      </c>
      <c r="AH11" s="144">
        <v>0</v>
      </c>
      <c r="AI11" s="39">
        <v>4</v>
      </c>
      <c r="AJ11" s="39">
        <v>0</v>
      </c>
      <c r="AK11" s="39">
        <v>0</v>
      </c>
      <c r="AL11" s="39">
        <v>0</v>
      </c>
      <c r="AM11" s="39">
        <v>221</v>
      </c>
      <c r="AN11" s="39">
        <v>14034</v>
      </c>
    </row>
    <row r="12" spans="1:40" ht="31.5" customHeight="1">
      <c r="A12" s="6" t="s">
        <v>7</v>
      </c>
      <c r="B12" s="39">
        <v>6395</v>
      </c>
      <c r="C12" s="39">
        <v>4</v>
      </c>
      <c r="D12" s="39">
        <v>228</v>
      </c>
      <c r="E12" s="39">
        <v>0</v>
      </c>
      <c r="F12" s="39">
        <v>0</v>
      </c>
      <c r="G12" s="39">
        <v>2</v>
      </c>
      <c r="H12" s="39">
        <v>693</v>
      </c>
      <c r="I12" s="39"/>
      <c r="J12" s="39">
        <v>0</v>
      </c>
      <c r="K12" s="39">
        <v>0</v>
      </c>
      <c r="L12" s="39">
        <v>1</v>
      </c>
      <c r="M12" s="39">
        <v>2379</v>
      </c>
      <c r="N12" s="39"/>
      <c r="O12" s="39">
        <v>9</v>
      </c>
      <c r="P12" s="39">
        <v>3809</v>
      </c>
      <c r="Q12" s="39">
        <v>1</v>
      </c>
      <c r="R12" s="39"/>
      <c r="S12" s="39">
        <v>0</v>
      </c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4</v>
      </c>
      <c r="AD12" s="39">
        <v>4771</v>
      </c>
      <c r="AE12" s="39">
        <v>0</v>
      </c>
      <c r="AF12" s="39">
        <v>0</v>
      </c>
      <c r="AG12" s="39">
        <v>1</v>
      </c>
      <c r="AH12" s="144">
        <v>13358</v>
      </c>
      <c r="AI12" s="39">
        <v>2</v>
      </c>
      <c r="AJ12" s="39">
        <v>0</v>
      </c>
      <c r="AK12" s="39">
        <v>0</v>
      </c>
      <c r="AL12" s="39">
        <v>0</v>
      </c>
      <c r="AM12" s="39">
        <v>41</v>
      </c>
      <c r="AN12" s="39">
        <v>2745</v>
      </c>
    </row>
    <row r="13" spans="1:40" ht="31.5" customHeight="1">
      <c r="A13" s="6" t="s">
        <v>8</v>
      </c>
      <c r="B13" s="39">
        <v>11286</v>
      </c>
      <c r="C13" s="39">
        <v>17</v>
      </c>
      <c r="D13" s="39">
        <v>21243</v>
      </c>
      <c r="E13" s="39">
        <v>8</v>
      </c>
      <c r="F13" s="39">
        <v>370</v>
      </c>
      <c r="G13" s="39">
        <v>2</v>
      </c>
      <c r="H13" s="39">
        <v>726</v>
      </c>
      <c r="I13" s="39"/>
      <c r="J13" s="39">
        <v>0</v>
      </c>
      <c r="K13" s="39">
        <v>0</v>
      </c>
      <c r="L13" s="39">
        <v>4</v>
      </c>
      <c r="M13" s="39">
        <v>6683</v>
      </c>
      <c r="N13" s="39"/>
      <c r="O13" s="39">
        <v>20</v>
      </c>
      <c r="P13" s="39">
        <v>17992</v>
      </c>
      <c r="Q13" s="39">
        <v>2</v>
      </c>
      <c r="R13" s="39"/>
      <c r="S13" s="39">
        <v>0</v>
      </c>
      <c r="T13" s="39"/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22</v>
      </c>
      <c r="AD13" s="39">
        <v>22145</v>
      </c>
      <c r="AE13" s="39">
        <v>2</v>
      </c>
      <c r="AF13" s="39">
        <v>0</v>
      </c>
      <c r="AG13" s="39">
        <v>5</v>
      </c>
      <c r="AH13" s="144">
        <v>0</v>
      </c>
      <c r="AI13" s="39">
        <v>10</v>
      </c>
      <c r="AJ13" s="39">
        <v>0</v>
      </c>
      <c r="AK13" s="39">
        <v>1</v>
      </c>
      <c r="AL13" s="39">
        <v>1716</v>
      </c>
      <c r="AM13" s="39">
        <v>118</v>
      </c>
      <c r="AN13" s="39">
        <v>15500</v>
      </c>
    </row>
    <row r="14" spans="1:40" ht="31.5" customHeight="1">
      <c r="A14" s="7" t="s">
        <v>70</v>
      </c>
      <c r="B14" s="40">
        <v>10309</v>
      </c>
      <c r="C14" s="40">
        <v>7</v>
      </c>
      <c r="D14" s="40">
        <v>2699</v>
      </c>
      <c r="E14" s="40">
        <v>63</v>
      </c>
      <c r="F14" s="40">
        <v>3940</v>
      </c>
      <c r="G14" s="40">
        <v>6</v>
      </c>
      <c r="H14" s="40">
        <v>1753</v>
      </c>
      <c r="I14" s="40"/>
      <c r="J14" s="40">
        <v>0</v>
      </c>
      <c r="K14" s="40">
        <v>0</v>
      </c>
      <c r="L14" s="40">
        <v>1</v>
      </c>
      <c r="M14" s="40">
        <v>4401</v>
      </c>
      <c r="N14" s="40"/>
      <c r="O14" s="40">
        <v>18</v>
      </c>
      <c r="P14" s="40">
        <v>9477</v>
      </c>
      <c r="Q14" s="40">
        <v>1</v>
      </c>
      <c r="R14" s="40"/>
      <c r="S14" s="40">
        <v>0</v>
      </c>
      <c r="T14" s="40"/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7</v>
      </c>
      <c r="AD14" s="40">
        <v>11785</v>
      </c>
      <c r="AE14" s="40">
        <v>5</v>
      </c>
      <c r="AF14" s="40">
        <v>0</v>
      </c>
      <c r="AG14" s="40">
        <v>2</v>
      </c>
      <c r="AH14" s="146">
        <v>0</v>
      </c>
      <c r="AI14" s="40">
        <v>7</v>
      </c>
      <c r="AJ14" s="40">
        <v>0</v>
      </c>
      <c r="AK14" s="40">
        <v>0</v>
      </c>
      <c r="AL14" s="40">
        <v>0</v>
      </c>
      <c r="AM14" s="40">
        <v>190</v>
      </c>
      <c r="AN14" s="40">
        <v>13164</v>
      </c>
    </row>
    <row r="15" spans="1:40" ht="31.5" customHeight="1">
      <c r="A15" s="6" t="s">
        <v>71</v>
      </c>
      <c r="B15" s="39">
        <v>8643</v>
      </c>
      <c r="C15" s="39">
        <v>1</v>
      </c>
      <c r="D15" s="39">
        <v>264</v>
      </c>
      <c r="E15" s="39">
        <v>0</v>
      </c>
      <c r="F15" s="39">
        <v>0</v>
      </c>
      <c r="G15" s="39">
        <v>3</v>
      </c>
      <c r="H15" s="39">
        <v>933</v>
      </c>
      <c r="I15" s="39"/>
      <c r="J15" s="39" t="s">
        <v>472</v>
      </c>
      <c r="K15" s="39">
        <v>0</v>
      </c>
      <c r="L15" s="39">
        <v>1</v>
      </c>
      <c r="M15" s="39">
        <v>7537</v>
      </c>
      <c r="N15" s="39"/>
      <c r="O15" s="39">
        <v>9</v>
      </c>
      <c r="P15" s="39">
        <v>9766</v>
      </c>
      <c r="Q15" s="39">
        <v>3</v>
      </c>
      <c r="R15" s="39"/>
      <c r="S15" s="39">
        <v>0</v>
      </c>
      <c r="T15" s="39"/>
      <c r="U15" s="39">
        <v>0</v>
      </c>
      <c r="V15" s="39">
        <v>0</v>
      </c>
      <c r="W15" s="39">
        <v>1</v>
      </c>
      <c r="X15" s="39">
        <v>16960</v>
      </c>
      <c r="Y15" s="39">
        <v>0</v>
      </c>
      <c r="Z15" s="39">
        <v>0</v>
      </c>
      <c r="AA15" s="39">
        <v>0</v>
      </c>
      <c r="AB15" s="39">
        <v>0</v>
      </c>
      <c r="AC15" s="39">
        <v>7</v>
      </c>
      <c r="AD15" s="39">
        <v>12971</v>
      </c>
      <c r="AE15" s="39">
        <v>1</v>
      </c>
      <c r="AF15" s="39">
        <v>0</v>
      </c>
      <c r="AG15" s="39">
        <v>3</v>
      </c>
      <c r="AH15" s="144">
        <v>0</v>
      </c>
      <c r="AI15" s="39">
        <v>3</v>
      </c>
      <c r="AJ15" s="39">
        <v>0</v>
      </c>
      <c r="AK15" s="39">
        <v>0</v>
      </c>
      <c r="AL15" s="39">
        <v>0</v>
      </c>
      <c r="AM15" s="39">
        <v>80</v>
      </c>
      <c r="AN15" s="39">
        <v>8976</v>
      </c>
    </row>
    <row r="16" spans="1:40" ht="31.5" customHeight="1" thickBot="1">
      <c r="A16" s="6" t="s">
        <v>72</v>
      </c>
      <c r="B16" s="39">
        <v>6782</v>
      </c>
      <c r="C16" s="39">
        <v>5</v>
      </c>
      <c r="D16" s="39">
        <v>9236</v>
      </c>
      <c r="E16" s="39">
        <v>5</v>
      </c>
      <c r="F16" s="39">
        <v>400</v>
      </c>
      <c r="G16" s="39">
        <v>3</v>
      </c>
      <c r="H16" s="39">
        <v>1099</v>
      </c>
      <c r="I16" s="39"/>
      <c r="J16" s="39">
        <v>0</v>
      </c>
      <c r="K16" s="39">
        <v>0</v>
      </c>
      <c r="L16" s="39">
        <v>1</v>
      </c>
      <c r="M16" s="39">
        <v>2023</v>
      </c>
      <c r="N16" s="39"/>
      <c r="O16" s="39">
        <v>19</v>
      </c>
      <c r="P16" s="39">
        <v>12097</v>
      </c>
      <c r="Q16" s="39">
        <v>1</v>
      </c>
      <c r="R16" s="39"/>
      <c r="S16" s="39">
        <v>0</v>
      </c>
      <c r="T16" s="39"/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6</v>
      </c>
      <c r="AD16" s="39">
        <v>9692</v>
      </c>
      <c r="AE16" s="39">
        <v>0</v>
      </c>
      <c r="AF16" s="39">
        <v>0</v>
      </c>
      <c r="AG16" s="39">
        <v>4</v>
      </c>
      <c r="AH16" s="144">
        <v>0</v>
      </c>
      <c r="AI16" s="39">
        <v>6</v>
      </c>
      <c r="AJ16" s="39">
        <v>0</v>
      </c>
      <c r="AK16" s="39">
        <v>0</v>
      </c>
      <c r="AL16" s="39">
        <v>0</v>
      </c>
      <c r="AM16" s="39">
        <v>214</v>
      </c>
      <c r="AN16" s="39">
        <v>17188</v>
      </c>
    </row>
    <row r="17" spans="1:40" ht="31.5" customHeight="1" thickBot="1" thickTop="1">
      <c r="A17" s="8" t="s">
        <v>78</v>
      </c>
      <c r="B17" s="41">
        <f aca="true" t="shared" si="0" ref="B17:K17">SUM(B5:B16)</f>
        <v>142859</v>
      </c>
      <c r="C17" s="41">
        <f t="shared" si="0"/>
        <v>114</v>
      </c>
      <c r="D17" s="41">
        <f t="shared" si="0"/>
        <v>106506</v>
      </c>
      <c r="E17" s="41">
        <f t="shared" si="0"/>
        <v>306</v>
      </c>
      <c r="F17" s="41">
        <f t="shared" si="0"/>
        <v>16670</v>
      </c>
      <c r="G17" s="41">
        <f t="shared" si="0"/>
        <v>39</v>
      </c>
      <c r="H17" s="41">
        <f t="shared" si="0"/>
        <v>11894</v>
      </c>
      <c r="I17" s="41"/>
      <c r="J17" s="41">
        <f t="shared" si="0"/>
        <v>0</v>
      </c>
      <c r="K17" s="41">
        <f t="shared" si="0"/>
        <v>0</v>
      </c>
      <c r="L17" s="41">
        <f aca="true" t="shared" si="1" ref="L17:Z17">SUM(L5:L16)</f>
        <v>28</v>
      </c>
      <c r="M17" s="41">
        <f t="shared" si="1"/>
        <v>114140</v>
      </c>
      <c r="N17" s="41"/>
      <c r="O17" s="41">
        <f t="shared" si="1"/>
        <v>267</v>
      </c>
      <c r="P17" s="41">
        <f t="shared" si="1"/>
        <v>200418</v>
      </c>
      <c r="Q17" s="41">
        <f t="shared" si="1"/>
        <v>43</v>
      </c>
      <c r="R17" s="41"/>
      <c r="S17" s="41">
        <f t="shared" si="1"/>
        <v>0</v>
      </c>
      <c r="T17" s="41"/>
      <c r="U17" s="41">
        <f t="shared" si="1"/>
        <v>0</v>
      </c>
      <c r="V17" s="41">
        <f t="shared" si="1"/>
        <v>0</v>
      </c>
      <c r="W17" s="41">
        <f t="shared" si="1"/>
        <v>4</v>
      </c>
      <c r="X17" s="41">
        <f t="shared" si="1"/>
        <v>42025</v>
      </c>
      <c r="Y17" s="41">
        <f t="shared" si="1"/>
        <v>2</v>
      </c>
      <c r="Z17" s="41">
        <f t="shared" si="1"/>
        <v>11228</v>
      </c>
      <c r="AA17" s="41">
        <f aca="true" t="shared" si="2" ref="AA17:AJ17">SUM(AA5:AA16)</f>
        <v>0</v>
      </c>
      <c r="AB17" s="41">
        <f t="shared" si="2"/>
        <v>0</v>
      </c>
      <c r="AC17" s="41">
        <f t="shared" si="2"/>
        <v>118</v>
      </c>
      <c r="AD17" s="41">
        <f t="shared" si="2"/>
        <v>220918</v>
      </c>
      <c r="AE17" s="41">
        <f t="shared" si="2"/>
        <v>15</v>
      </c>
      <c r="AF17" s="41">
        <f t="shared" si="2"/>
        <v>2</v>
      </c>
      <c r="AG17" s="41">
        <f t="shared" si="2"/>
        <v>47</v>
      </c>
      <c r="AH17" s="150">
        <f t="shared" si="2"/>
        <v>54843</v>
      </c>
      <c r="AI17" s="41">
        <f t="shared" si="2"/>
        <v>71</v>
      </c>
      <c r="AJ17" s="41">
        <f t="shared" si="2"/>
        <v>750</v>
      </c>
      <c r="AK17" s="41">
        <f>SUM(AK5:AK16)</f>
        <v>6</v>
      </c>
      <c r="AL17" s="41">
        <f>SUM(AL5:AL16)</f>
        <v>8639</v>
      </c>
      <c r="AM17" s="41">
        <f>SUM(AM5:AM16)</f>
        <v>2187</v>
      </c>
      <c r="AN17" s="41">
        <f>SUM(AN5:AN16)</f>
        <v>200978</v>
      </c>
    </row>
    <row r="18" spans="1:40" ht="31.5" customHeight="1" thickTop="1">
      <c r="A18" s="6" t="s">
        <v>9</v>
      </c>
      <c r="B18" s="39">
        <v>1508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361</v>
      </c>
      <c r="I18" s="39"/>
      <c r="J18" s="39">
        <v>0</v>
      </c>
      <c r="K18" s="39">
        <v>0</v>
      </c>
      <c r="L18" s="39">
        <v>0</v>
      </c>
      <c r="M18" s="39">
        <v>0</v>
      </c>
      <c r="N18" s="39"/>
      <c r="O18" s="39">
        <v>5</v>
      </c>
      <c r="P18" s="39">
        <v>3621</v>
      </c>
      <c r="Q18" s="39">
        <v>0</v>
      </c>
      <c r="R18" s="39"/>
      <c r="S18" s="39">
        <v>0</v>
      </c>
      <c r="T18" s="39"/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3</v>
      </c>
      <c r="AD18" s="39">
        <v>4884</v>
      </c>
      <c r="AE18" s="39">
        <v>0</v>
      </c>
      <c r="AF18" s="39">
        <v>0</v>
      </c>
      <c r="AG18" s="39">
        <v>0</v>
      </c>
      <c r="AH18" s="144">
        <v>0</v>
      </c>
      <c r="AI18" s="39">
        <v>1</v>
      </c>
      <c r="AJ18" s="39">
        <v>0</v>
      </c>
      <c r="AK18" s="39">
        <v>0</v>
      </c>
      <c r="AL18" s="39">
        <v>0</v>
      </c>
      <c r="AM18" s="39">
        <v>20</v>
      </c>
      <c r="AN18" s="39">
        <v>1574</v>
      </c>
    </row>
    <row r="19" spans="1:40" ht="31.5" customHeight="1">
      <c r="A19" s="6" t="s">
        <v>10</v>
      </c>
      <c r="B19" s="39">
        <v>2037</v>
      </c>
      <c r="C19" s="39">
        <v>0</v>
      </c>
      <c r="D19" s="39">
        <v>0</v>
      </c>
      <c r="E19" s="39">
        <v>2</v>
      </c>
      <c r="F19" s="39">
        <v>140</v>
      </c>
      <c r="G19" s="39">
        <v>0</v>
      </c>
      <c r="H19" s="39">
        <v>0</v>
      </c>
      <c r="I19" s="39"/>
      <c r="J19" s="39">
        <v>0</v>
      </c>
      <c r="K19" s="39">
        <v>0</v>
      </c>
      <c r="L19" s="39">
        <v>1</v>
      </c>
      <c r="M19" s="39">
        <v>5324</v>
      </c>
      <c r="N19" s="39"/>
      <c r="O19" s="39">
        <v>1</v>
      </c>
      <c r="P19" s="39">
        <v>109</v>
      </c>
      <c r="Q19" s="39">
        <v>0</v>
      </c>
      <c r="R19" s="39"/>
      <c r="S19" s="39">
        <v>0</v>
      </c>
      <c r="T19" s="39"/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5</v>
      </c>
      <c r="AD19" s="39">
        <v>5586</v>
      </c>
      <c r="AE19" s="39">
        <v>1</v>
      </c>
      <c r="AF19" s="39">
        <v>0</v>
      </c>
      <c r="AG19" s="39">
        <v>1</v>
      </c>
      <c r="AH19" s="144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24</v>
      </c>
      <c r="AN19" s="39">
        <v>2123</v>
      </c>
    </row>
    <row r="20" spans="1:40" ht="31.5" customHeight="1">
      <c r="A20" s="6" t="s">
        <v>11</v>
      </c>
      <c r="B20" s="39">
        <v>2279</v>
      </c>
      <c r="C20" s="39">
        <v>1</v>
      </c>
      <c r="D20" s="39">
        <v>189</v>
      </c>
      <c r="E20" s="39">
        <v>0</v>
      </c>
      <c r="F20" s="39">
        <v>0</v>
      </c>
      <c r="G20" s="39">
        <v>0</v>
      </c>
      <c r="H20" s="39">
        <v>0</v>
      </c>
      <c r="I20" s="39"/>
      <c r="J20" s="39">
        <v>0</v>
      </c>
      <c r="K20" s="39">
        <v>0</v>
      </c>
      <c r="L20" s="39">
        <v>0</v>
      </c>
      <c r="M20" s="39">
        <v>0</v>
      </c>
      <c r="N20" s="39"/>
      <c r="O20" s="39">
        <v>10</v>
      </c>
      <c r="P20" s="39">
        <v>6359</v>
      </c>
      <c r="Q20" s="39">
        <v>0</v>
      </c>
      <c r="R20" s="39"/>
      <c r="S20" s="39">
        <v>0</v>
      </c>
      <c r="T20" s="39"/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2</v>
      </c>
      <c r="AD20" s="39">
        <v>4878</v>
      </c>
      <c r="AE20" s="39">
        <v>0</v>
      </c>
      <c r="AF20" s="39">
        <v>0</v>
      </c>
      <c r="AG20" s="39">
        <v>0</v>
      </c>
      <c r="AH20" s="144">
        <v>0</v>
      </c>
      <c r="AI20" s="39">
        <v>2</v>
      </c>
      <c r="AJ20" s="39">
        <v>0</v>
      </c>
      <c r="AK20" s="39">
        <v>0</v>
      </c>
      <c r="AL20" s="39">
        <v>0</v>
      </c>
      <c r="AM20" s="39">
        <v>82</v>
      </c>
      <c r="AN20" s="39">
        <v>5417</v>
      </c>
    </row>
    <row r="21" spans="1:40" ht="31.5" customHeight="1">
      <c r="A21" s="6" t="s">
        <v>12</v>
      </c>
      <c r="B21" s="39">
        <v>1746</v>
      </c>
      <c r="C21" s="39">
        <v>0</v>
      </c>
      <c r="D21" s="39">
        <v>0</v>
      </c>
      <c r="E21" s="39">
        <v>4</v>
      </c>
      <c r="F21" s="39">
        <v>187</v>
      </c>
      <c r="G21" s="39">
        <v>0</v>
      </c>
      <c r="H21" s="39">
        <v>0</v>
      </c>
      <c r="I21" s="39"/>
      <c r="J21" s="39">
        <v>0</v>
      </c>
      <c r="K21" s="39">
        <v>0</v>
      </c>
      <c r="L21" s="39">
        <v>1</v>
      </c>
      <c r="M21" s="39">
        <v>1100</v>
      </c>
      <c r="N21" s="39"/>
      <c r="O21" s="39">
        <v>4</v>
      </c>
      <c r="P21" s="39">
        <v>767</v>
      </c>
      <c r="Q21" s="39">
        <v>0</v>
      </c>
      <c r="R21" s="39"/>
      <c r="S21" s="39">
        <v>0</v>
      </c>
      <c r="T21" s="39"/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1</v>
      </c>
      <c r="AD21" s="39">
        <v>1047</v>
      </c>
      <c r="AE21" s="39">
        <v>0</v>
      </c>
      <c r="AF21" s="39">
        <v>0</v>
      </c>
      <c r="AG21" s="39">
        <v>1</v>
      </c>
      <c r="AH21" s="144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22</v>
      </c>
      <c r="AN21" s="39">
        <v>1155</v>
      </c>
    </row>
    <row r="22" spans="1:40" ht="31.5" customHeight="1">
      <c r="A22" s="9" t="s">
        <v>13</v>
      </c>
      <c r="B22" s="42">
        <v>1581</v>
      </c>
      <c r="C22" s="42">
        <v>0</v>
      </c>
      <c r="D22" s="42">
        <v>0</v>
      </c>
      <c r="E22" s="42">
        <v>7</v>
      </c>
      <c r="F22" s="42">
        <v>420</v>
      </c>
      <c r="G22" s="42">
        <v>0</v>
      </c>
      <c r="H22" s="42">
        <v>0</v>
      </c>
      <c r="I22" s="42"/>
      <c r="J22" s="42">
        <v>0</v>
      </c>
      <c r="K22" s="42">
        <v>0</v>
      </c>
      <c r="L22" s="42">
        <v>3</v>
      </c>
      <c r="M22" s="42">
        <v>1881</v>
      </c>
      <c r="N22" s="42"/>
      <c r="O22" s="42">
        <v>1</v>
      </c>
      <c r="P22" s="42">
        <v>497</v>
      </c>
      <c r="Q22" s="42">
        <v>0</v>
      </c>
      <c r="R22" s="42"/>
      <c r="S22" s="42">
        <v>0</v>
      </c>
      <c r="T22" s="42"/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2</v>
      </c>
      <c r="AD22" s="42">
        <v>2205</v>
      </c>
      <c r="AE22" s="42">
        <v>0</v>
      </c>
      <c r="AF22" s="42">
        <v>0</v>
      </c>
      <c r="AG22" s="42">
        <v>1</v>
      </c>
      <c r="AH22" s="15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23</v>
      </c>
      <c r="AN22" s="42">
        <v>1419</v>
      </c>
    </row>
    <row r="23" spans="1:40" ht="31.5" customHeight="1">
      <c r="A23" s="6" t="s">
        <v>14</v>
      </c>
      <c r="B23" s="39">
        <v>3527</v>
      </c>
      <c r="C23" s="39">
        <v>0</v>
      </c>
      <c r="D23" s="39">
        <v>0</v>
      </c>
      <c r="E23" s="39">
        <v>0</v>
      </c>
      <c r="F23" s="39">
        <v>0</v>
      </c>
      <c r="G23" s="39">
        <v>1</v>
      </c>
      <c r="H23" s="39">
        <v>220</v>
      </c>
      <c r="I23" s="39"/>
      <c r="J23" s="39">
        <v>0</v>
      </c>
      <c r="K23" s="39">
        <v>0</v>
      </c>
      <c r="L23" s="39">
        <v>1</v>
      </c>
      <c r="M23" s="39">
        <v>1988</v>
      </c>
      <c r="N23" s="39"/>
      <c r="O23" s="39">
        <v>6</v>
      </c>
      <c r="P23" s="39">
        <v>3213</v>
      </c>
      <c r="Q23" s="39">
        <v>0</v>
      </c>
      <c r="R23" s="39"/>
      <c r="S23" s="39">
        <v>0</v>
      </c>
      <c r="T23" s="39"/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5</v>
      </c>
      <c r="AD23" s="39">
        <v>10768</v>
      </c>
      <c r="AE23" s="39">
        <v>0</v>
      </c>
      <c r="AF23" s="39">
        <v>0</v>
      </c>
      <c r="AG23" s="39">
        <v>1</v>
      </c>
      <c r="AH23" s="144">
        <v>0</v>
      </c>
      <c r="AI23" s="39">
        <v>1</v>
      </c>
      <c r="AJ23" s="39">
        <v>0</v>
      </c>
      <c r="AK23" s="39">
        <v>0</v>
      </c>
      <c r="AL23" s="39">
        <v>0</v>
      </c>
      <c r="AM23" s="39">
        <v>69</v>
      </c>
      <c r="AN23" s="39">
        <v>7743</v>
      </c>
    </row>
    <row r="24" spans="1:40" ht="31.5" customHeight="1">
      <c r="A24" s="6" t="s">
        <v>15</v>
      </c>
      <c r="B24" s="39">
        <v>1084</v>
      </c>
      <c r="C24" s="39">
        <v>1</v>
      </c>
      <c r="D24" s="39">
        <v>211</v>
      </c>
      <c r="E24" s="39">
        <v>3</v>
      </c>
      <c r="F24" s="39">
        <v>120</v>
      </c>
      <c r="G24" s="39">
        <v>0</v>
      </c>
      <c r="H24" s="39">
        <v>0</v>
      </c>
      <c r="I24" s="39"/>
      <c r="J24" s="39">
        <v>0</v>
      </c>
      <c r="K24" s="39">
        <v>0</v>
      </c>
      <c r="L24" s="39">
        <v>2</v>
      </c>
      <c r="M24" s="39">
        <v>1383</v>
      </c>
      <c r="N24" s="39"/>
      <c r="O24" s="39">
        <v>7</v>
      </c>
      <c r="P24" s="39">
        <v>4277</v>
      </c>
      <c r="Q24" s="39">
        <v>1</v>
      </c>
      <c r="R24" s="39"/>
      <c r="S24" s="39">
        <v>0</v>
      </c>
      <c r="T24" s="39"/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3</v>
      </c>
      <c r="AD24" s="39">
        <v>5239</v>
      </c>
      <c r="AE24" s="39">
        <v>1</v>
      </c>
      <c r="AF24" s="39">
        <v>0</v>
      </c>
      <c r="AG24" s="39">
        <v>2</v>
      </c>
      <c r="AH24" s="144">
        <v>0</v>
      </c>
      <c r="AI24" s="39">
        <v>1</v>
      </c>
      <c r="AJ24" s="39">
        <v>0</v>
      </c>
      <c r="AK24" s="39">
        <v>0</v>
      </c>
      <c r="AL24" s="39">
        <v>0</v>
      </c>
      <c r="AM24" s="39">
        <v>24</v>
      </c>
      <c r="AN24" s="39">
        <v>2420</v>
      </c>
    </row>
    <row r="25" spans="1:40" ht="31.5" customHeight="1">
      <c r="A25" s="6" t="s">
        <v>16</v>
      </c>
      <c r="B25" s="39">
        <v>1319</v>
      </c>
      <c r="C25" s="39">
        <v>0</v>
      </c>
      <c r="D25" s="39">
        <v>0</v>
      </c>
      <c r="E25" s="39">
        <v>0</v>
      </c>
      <c r="F25" s="39">
        <v>0</v>
      </c>
      <c r="G25" s="39">
        <v>1</v>
      </c>
      <c r="H25" s="39">
        <v>269</v>
      </c>
      <c r="I25" s="39"/>
      <c r="J25" s="39">
        <v>0</v>
      </c>
      <c r="K25" s="39">
        <v>0</v>
      </c>
      <c r="L25" s="39">
        <v>1</v>
      </c>
      <c r="M25" s="39">
        <v>560</v>
      </c>
      <c r="N25" s="39"/>
      <c r="O25" s="39">
        <v>1</v>
      </c>
      <c r="P25" s="39">
        <v>1269</v>
      </c>
      <c r="Q25" s="39">
        <v>1</v>
      </c>
      <c r="R25" s="39"/>
      <c r="S25" s="39">
        <v>0</v>
      </c>
      <c r="T25" s="39"/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2</v>
      </c>
      <c r="AD25" s="39">
        <v>3903</v>
      </c>
      <c r="AE25" s="39">
        <v>1</v>
      </c>
      <c r="AF25" s="39">
        <v>0</v>
      </c>
      <c r="AG25" s="39">
        <v>1</v>
      </c>
      <c r="AH25" s="144">
        <v>0</v>
      </c>
      <c r="AI25" s="39">
        <v>2</v>
      </c>
      <c r="AJ25" s="39">
        <v>0</v>
      </c>
      <c r="AK25" s="39">
        <v>0</v>
      </c>
      <c r="AL25" s="39">
        <v>0</v>
      </c>
      <c r="AM25" s="39">
        <v>60</v>
      </c>
      <c r="AN25" s="39">
        <v>3482</v>
      </c>
    </row>
    <row r="26" spans="1:40" ht="31.5" customHeight="1">
      <c r="A26" s="6" t="s">
        <v>17</v>
      </c>
      <c r="B26" s="39">
        <v>2986</v>
      </c>
      <c r="C26" s="39">
        <v>1</v>
      </c>
      <c r="D26" s="39">
        <v>270</v>
      </c>
      <c r="E26" s="39">
        <v>14</v>
      </c>
      <c r="F26" s="39">
        <v>770</v>
      </c>
      <c r="G26" s="39">
        <v>0</v>
      </c>
      <c r="H26" s="39">
        <v>0</v>
      </c>
      <c r="I26" s="39"/>
      <c r="J26" s="39">
        <v>0</v>
      </c>
      <c r="K26" s="39">
        <v>0</v>
      </c>
      <c r="L26" s="39">
        <v>0</v>
      </c>
      <c r="M26" s="39">
        <v>0</v>
      </c>
      <c r="N26" s="39"/>
      <c r="O26" s="39">
        <v>2</v>
      </c>
      <c r="P26" s="39">
        <v>1109</v>
      </c>
      <c r="Q26" s="39">
        <v>0</v>
      </c>
      <c r="R26" s="39"/>
      <c r="S26" s="39">
        <v>0</v>
      </c>
      <c r="T26" s="39"/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2</v>
      </c>
      <c r="AD26" s="39">
        <v>2817</v>
      </c>
      <c r="AE26" s="39">
        <v>0</v>
      </c>
      <c r="AF26" s="39">
        <v>0</v>
      </c>
      <c r="AG26" s="39">
        <v>1</v>
      </c>
      <c r="AH26" s="144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49</v>
      </c>
      <c r="AN26" s="39">
        <v>2029</v>
      </c>
    </row>
    <row r="27" spans="1:40" ht="31.5" customHeight="1">
      <c r="A27" s="7" t="s">
        <v>18</v>
      </c>
      <c r="B27" s="40">
        <v>5015</v>
      </c>
      <c r="C27" s="40">
        <v>1</v>
      </c>
      <c r="D27" s="40">
        <v>28</v>
      </c>
      <c r="E27" s="40">
        <v>15</v>
      </c>
      <c r="F27" s="40">
        <v>882</v>
      </c>
      <c r="G27" s="40">
        <v>0</v>
      </c>
      <c r="H27" s="40">
        <v>0</v>
      </c>
      <c r="I27" s="40"/>
      <c r="J27" s="40">
        <v>0</v>
      </c>
      <c r="K27" s="40">
        <v>0</v>
      </c>
      <c r="L27" s="40">
        <v>2</v>
      </c>
      <c r="M27" s="40">
        <v>2823</v>
      </c>
      <c r="N27" s="40"/>
      <c r="O27" s="40">
        <v>2</v>
      </c>
      <c r="P27" s="40">
        <v>1928</v>
      </c>
      <c r="Q27" s="40">
        <v>0</v>
      </c>
      <c r="R27" s="40"/>
      <c r="S27" s="40">
        <v>0</v>
      </c>
      <c r="T27" s="40"/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2</v>
      </c>
      <c r="AD27" s="40">
        <v>5873</v>
      </c>
      <c r="AE27" s="40">
        <v>0</v>
      </c>
      <c r="AF27" s="40">
        <v>0</v>
      </c>
      <c r="AG27" s="40">
        <v>1</v>
      </c>
      <c r="AH27" s="146">
        <v>0</v>
      </c>
      <c r="AI27" s="40">
        <v>3</v>
      </c>
      <c r="AJ27" s="40">
        <v>0</v>
      </c>
      <c r="AK27" s="40">
        <v>0</v>
      </c>
      <c r="AL27" s="40">
        <v>0</v>
      </c>
      <c r="AM27" s="40">
        <v>38</v>
      </c>
      <c r="AN27" s="40">
        <v>2741</v>
      </c>
    </row>
    <row r="28" spans="1:40" ht="31.5" customHeight="1">
      <c r="A28" s="6" t="s">
        <v>19</v>
      </c>
      <c r="B28" s="39">
        <v>750</v>
      </c>
      <c r="C28" s="39">
        <v>0</v>
      </c>
      <c r="D28" s="39">
        <v>0</v>
      </c>
      <c r="E28" s="39">
        <v>8</v>
      </c>
      <c r="F28" s="39">
        <v>1711</v>
      </c>
      <c r="G28" s="39">
        <v>1</v>
      </c>
      <c r="H28" s="39">
        <v>324</v>
      </c>
      <c r="I28" s="39"/>
      <c r="J28" s="39">
        <v>0</v>
      </c>
      <c r="K28" s="39">
        <v>0</v>
      </c>
      <c r="L28" s="39">
        <v>0</v>
      </c>
      <c r="M28" s="39">
        <v>0</v>
      </c>
      <c r="N28" s="39"/>
      <c r="O28" s="39">
        <v>1</v>
      </c>
      <c r="P28" s="39">
        <v>2117</v>
      </c>
      <c r="Q28" s="39">
        <v>0</v>
      </c>
      <c r="R28" s="39"/>
      <c r="S28" s="39">
        <v>0</v>
      </c>
      <c r="T28" s="39"/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1158</v>
      </c>
      <c r="AE28" s="39">
        <v>0</v>
      </c>
      <c r="AF28" s="39">
        <v>0</v>
      </c>
      <c r="AG28" s="39">
        <v>1</v>
      </c>
      <c r="AH28" s="144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5</v>
      </c>
      <c r="AN28" s="39">
        <v>671</v>
      </c>
    </row>
    <row r="29" spans="1:40" ht="31.5" customHeight="1">
      <c r="A29" s="6" t="s">
        <v>20</v>
      </c>
      <c r="B29" s="39">
        <v>2709</v>
      </c>
      <c r="C29" s="39">
        <v>2</v>
      </c>
      <c r="D29" s="39">
        <v>420</v>
      </c>
      <c r="E29" s="39">
        <v>42</v>
      </c>
      <c r="F29" s="39">
        <v>2444</v>
      </c>
      <c r="G29" s="39">
        <v>0</v>
      </c>
      <c r="H29" s="39">
        <v>0</v>
      </c>
      <c r="I29" s="39"/>
      <c r="J29" s="39">
        <v>0</v>
      </c>
      <c r="K29" s="39">
        <v>0</v>
      </c>
      <c r="L29" s="39">
        <v>0</v>
      </c>
      <c r="M29" s="39">
        <v>0</v>
      </c>
      <c r="N29" s="39"/>
      <c r="O29" s="39">
        <v>3</v>
      </c>
      <c r="P29" s="39">
        <v>3342</v>
      </c>
      <c r="Q29" s="39">
        <v>0</v>
      </c>
      <c r="R29" s="39"/>
      <c r="S29" s="39">
        <v>0</v>
      </c>
      <c r="T29" s="39"/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1</v>
      </c>
      <c r="AD29" s="39">
        <v>694</v>
      </c>
      <c r="AE29" s="39">
        <v>2</v>
      </c>
      <c r="AF29" s="39">
        <v>0</v>
      </c>
      <c r="AG29" s="39">
        <v>2</v>
      </c>
      <c r="AH29" s="144">
        <v>0</v>
      </c>
      <c r="AI29" s="39">
        <v>1</v>
      </c>
      <c r="AJ29" s="39">
        <v>0</v>
      </c>
      <c r="AK29" s="39">
        <v>0</v>
      </c>
      <c r="AL29" s="39">
        <v>0</v>
      </c>
      <c r="AM29" s="39">
        <v>77</v>
      </c>
      <c r="AN29" s="39">
        <v>4420</v>
      </c>
    </row>
    <row r="30" spans="1:40" ht="31.5" customHeight="1">
      <c r="A30" s="6" t="s">
        <v>73</v>
      </c>
      <c r="B30" s="39">
        <v>2092</v>
      </c>
      <c r="C30" s="39">
        <v>3</v>
      </c>
      <c r="D30" s="39">
        <v>3921</v>
      </c>
      <c r="E30" s="39">
        <v>34</v>
      </c>
      <c r="F30" s="39">
        <v>2289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2</v>
      </c>
      <c r="M30" s="39">
        <v>3791</v>
      </c>
      <c r="N30" s="39"/>
      <c r="O30" s="39">
        <v>7</v>
      </c>
      <c r="P30" s="39">
        <v>5387</v>
      </c>
      <c r="Q30" s="39">
        <v>1</v>
      </c>
      <c r="R30" s="39"/>
      <c r="S30" s="39">
        <v>0</v>
      </c>
      <c r="T30" s="39"/>
      <c r="U30" s="39">
        <v>0</v>
      </c>
      <c r="V30" s="39">
        <v>0</v>
      </c>
      <c r="W30" s="39">
        <v>1</v>
      </c>
      <c r="X30" s="39">
        <v>7777</v>
      </c>
      <c r="Y30" s="39">
        <v>0</v>
      </c>
      <c r="Z30" s="39">
        <v>0</v>
      </c>
      <c r="AA30" s="39">
        <v>0</v>
      </c>
      <c r="AB30" s="39">
        <v>0</v>
      </c>
      <c r="AC30" s="39">
        <v>6</v>
      </c>
      <c r="AD30" s="39">
        <v>9032</v>
      </c>
      <c r="AE30" s="39">
        <v>0</v>
      </c>
      <c r="AF30" s="39">
        <v>0</v>
      </c>
      <c r="AG30" s="39">
        <v>2</v>
      </c>
      <c r="AH30" s="144">
        <v>0</v>
      </c>
      <c r="AI30" s="39">
        <v>5</v>
      </c>
      <c r="AJ30" s="39">
        <v>0</v>
      </c>
      <c r="AK30" s="39">
        <v>0</v>
      </c>
      <c r="AL30" s="39">
        <v>0</v>
      </c>
      <c r="AM30" s="39">
        <v>138</v>
      </c>
      <c r="AN30" s="39">
        <v>10142</v>
      </c>
    </row>
    <row r="31" spans="1:40" ht="31.5" customHeight="1">
      <c r="A31" s="6" t="s">
        <v>21</v>
      </c>
      <c r="B31" s="39">
        <v>1118</v>
      </c>
      <c r="C31" s="39">
        <v>1</v>
      </c>
      <c r="D31" s="39">
        <v>35</v>
      </c>
      <c r="E31" s="39">
        <v>10</v>
      </c>
      <c r="F31" s="39">
        <v>523</v>
      </c>
      <c r="G31" s="39">
        <v>2</v>
      </c>
      <c r="H31" s="39">
        <v>726</v>
      </c>
      <c r="I31" s="39"/>
      <c r="J31" s="39">
        <v>0</v>
      </c>
      <c r="K31" s="39">
        <v>0</v>
      </c>
      <c r="L31" s="39">
        <v>0</v>
      </c>
      <c r="M31" s="39">
        <v>0</v>
      </c>
      <c r="N31" s="39"/>
      <c r="O31" s="39">
        <v>4</v>
      </c>
      <c r="P31" s="39">
        <v>437</v>
      </c>
      <c r="Q31" s="39">
        <v>0</v>
      </c>
      <c r="R31" s="39"/>
      <c r="S31" s="39">
        <v>0</v>
      </c>
      <c r="T31" s="39"/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3</v>
      </c>
      <c r="AD31" s="39">
        <v>2690</v>
      </c>
      <c r="AE31" s="39">
        <v>1</v>
      </c>
      <c r="AF31" s="39">
        <v>0</v>
      </c>
      <c r="AG31" s="39">
        <v>1</v>
      </c>
      <c r="AH31" s="144">
        <v>0</v>
      </c>
      <c r="AI31" s="39">
        <v>2</v>
      </c>
      <c r="AJ31" s="39">
        <v>0</v>
      </c>
      <c r="AK31" s="39">
        <v>0</v>
      </c>
      <c r="AL31" s="39">
        <v>0</v>
      </c>
      <c r="AM31" s="39">
        <v>32</v>
      </c>
      <c r="AN31" s="39">
        <v>2287</v>
      </c>
    </row>
    <row r="32" spans="1:40" ht="31.5" customHeight="1">
      <c r="A32" s="9" t="s">
        <v>22</v>
      </c>
      <c r="B32" s="42">
        <v>2850</v>
      </c>
      <c r="C32" s="42">
        <v>3</v>
      </c>
      <c r="D32" s="42">
        <v>348</v>
      </c>
      <c r="E32" s="42">
        <v>40</v>
      </c>
      <c r="F32" s="42">
        <v>2161</v>
      </c>
      <c r="G32" s="42">
        <v>0</v>
      </c>
      <c r="H32" s="42">
        <v>0</v>
      </c>
      <c r="I32" s="42"/>
      <c r="J32" s="42">
        <v>0</v>
      </c>
      <c r="K32" s="42">
        <v>0</v>
      </c>
      <c r="L32" s="42">
        <v>0</v>
      </c>
      <c r="M32" s="42">
        <v>0</v>
      </c>
      <c r="N32" s="42"/>
      <c r="O32" s="42">
        <v>5</v>
      </c>
      <c r="P32" s="42">
        <v>440</v>
      </c>
      <c r="Q32" s="42">
        <v>0</v>
      </c>
      <c r="R32" s="42"/>
      <c r="S32" s="42">
        <v>0</v>
      </c>
      <c r="T32" s="42"/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1</v>
      </c>
      <c r="AD32" s="42">
        <v>1296</v>
      </c>
      <c r="AE32" s="42">
        <v>1</v>
      </c>
      <c r="AF32" s="42">
        <v>0</v>
      </c>
      <c r="AG32" s="42">
        <v>1</v>
      </c>
      <c r="AH32" s="15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8</v>
      </c>
      <c r="AN32" s="42">
        <v>1330</v>
      </c>
    </row>
    <row r="33" spans="1:40" ht="31.5" customHeight="1">
      <c r="A33" s="6" t="s">
        <v>23</v>
      </c>
      <c r="B33" s="39">
        <v>1474</v>
      </c>
      <c r="C33" s="39">
        <v>0</v>
      </c>
      <c r="D33" s="39">
        <v>0</v>
      </c>
      <c r="E33" s="39">
        <v>3</v>
      </c>
      <c r="F33" s="39">
        <v>323</v>
      </c>
      <c r="G33" s="39">
        <v>1</v>
      </c>
      <c r="H33" s="39">
        <v>403</v>
      </c>
      <c r="I33" s="39"/>
      <c r="J33" s="39">
        <v>0</v>
      </c>
      <c r="K33" s="39">
        <v>0</v>
      </c>
      <c r="L33" s="39">
        <v>0</v>
      </c>
      <c r="M33" s="39">
        <v>0</v>
      </c>
      <c r="N33" s="39"/>
      <c r="O33" s="39">
        <v>1</v>
      </c>
      <c r="P33" s="39">
        <v>1256</v>
      </c>
      <c r="Q33" s="39">
        <v>0</v>
      </c>
      <c r="R33" s="39"/>
      <c r="S33" s="39">
        <v>0</v>
      </c>
      <c r="T33" s="39"/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1</v>
      </c>
      <c r="AD33" s="39">
        <v>1742</v>
      </c>
      <c r="AE33" s="39">
        <v>0</v>
      </c>
      <c r="AF33" s="39">
        <v>0</v>
      </c>
      <c r="AG33" s="39">
        <v>0</v>
      </c>
      <c r="AH33" s="144">
        <v>0</v>
      </c>
      <c r="AI33" s="39">
        <v>0</v>
      </c>
      <c r="AJ33" s="39">
        <v>250</v>
      </c>
      <c r="AK33" s="39">
        <v>0</v>
      </c>
      <c r="AL33" s="39">
        <v>0</v>
      </c>
      <c r="AM33" s="39">
        <v>1</v>
      </c>
      <c r="AN33" s="39">
        <v>29</v>
      </c>
    </row>
    <row r="34" spans="1:40" ht="31.5" customHeight="1">
      <c r="A34" s="6" t="s">
        <v>24</v>
      </c>
      <c r="B34" s="39">
        <v>3765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299</v>
      </c>
      <c r="I34" s="39"/>
      <c r="J34" s="39">
        <v>0</v>
      </c>
      <c r="K34" s="39">
        <v>0</v>
      </c>
      <c r="L34" s="39">
        <v>0</v>
      </c>
      <c r="M34" s="39">
        <v>0</v>
      </c>
      <c r="N34" s="39"/>
      <c r="O34" s="39">
        <v>1</v>
      </c>
      <c r="P34" s="39">
        <v>1325</v>
      </c>
      <c r="Q34" s="39">
        <v>0</v>
      </c>
      <c r="R34" s="39"/>
      <c r="S34" s="39">
        <v>0</v>
      </c>
      <c r="T34" s="39"/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4</v>
      </c>
      <c r="AD34" s="39">
        <v>10327</v>
      </c>
      <c r="AE34" s="39">
        <v>1</v>
      </c>
      <c r="AF34" s="39">
        <v>0</v>
      </c>
      <c r="AG34" s="39">
        <v>1</v>
      </c>
      <c r="AH34" s="144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61</v>
      </c>
      <c r="AN34" s="39">
        <v>2233</v>
      </c>
    </row>
    <row r="35" spans="1:40" ht="31.5" customHeight="1">
      <c r="A35" s="6" t="s">
        <v>25</v>
      </c>
      <c r="B35" s="39">
        <v>3440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/>
      <c r="J35" s="39">
        <v>0</v>
      </c>
      <c r="K35" s="39">
        <v>0</v>
      </c>
      <c r="L35" s="39">
        <v>0</v>
      </c>
      <c r="M35" s="39">
        <v>0</v>
      </c>
      <c r="N35" s="39"/>
      <c r="O35" s="39">
        <v>8</v>
      </c>
      <c r="P35" s="39">
        <v>4161</v>
      </c>
      <c r="Q35" s="39">
        <v>0</v>
      </c>
      <c r="R35" s="39"/>
      <c r="S35" s="39">
        <v>0</v>
      </c>
      <c r="T35" s="39"/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1</v>
      </c>
      <c r="AD35" s="39">
        <v>1521</v>
      </c>
      <c r="AE35" s="39">
        <v>0</v>
      </c>
      <c r="AF35" s="39">
        <v>0</v>
      </c>
      <c r="AG35" s="39">
        <v>0</v>
      </c>
      <c r="AH35" s="144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73</v>
      </c>
      <c r="AN35" s="39">
        <v>4380</v>
      </c>
    </row>
    <row r="36" spans="1:40" ht="31.5" customHeight="1">
      <c r="A36" s="6" t="s">
        <v>26</v>
      </c>
      <c r="B36" s="39">
        <v>801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/>
      <c r="J36" s="39">
        <v>0</v>
      </c>
      <c r="K36" s="39">
        <v>0</v>
      </c>
      <c r="L36" s="39">
        <v>0</v>
      </c>
      <c r="M36" s="39">
        <v>0</v>
      </c>
      <c r="N36" s="39"/>
      <c r="O36" s="39">
        <v>1</v>
      </c>
      <c r="P36" s="39">
        <v>857</v>
      </c>
      <c r="Q36" s="39">
        <v>0</v>
      </c>
      <c r="R36" s="39"/>
      <c r="S36" s="39">
        <v>0</v>
      </c>
      <c r="T36" s="39"/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1</v>
      </c>
      <c r="AD36" s="39">
        <v>1977</v>
      </c>
      <c r="AE36" s="39">
        <v>0</v>
      </c>
      <c r="AF36" s="39">
        <v>0</v>
      </c>
      <c r="AG36" s="39">
        <v>1</v>
      </c>
      <c r="AH36" s="144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15</v>
      </c>
      <c r="AN36" s="39">
        <v>961</v>
      </c>
    </row>
    <row r="37" spans="1:40" ht="31.5" customHeight="1">
      <c r="A37" s="7" t="s">
        <v>27</v>
      </c>
      <c r="B37" s="40">
        <v>2683</v>
      </c>
      <c r="C37" s="40">
        <v>1</v>
      </c>
      <c r="D37" s="40">
        <v>339</v>
      </c>
      <c r="E37" s="40">
        <v>21</v>
      </c>
      <c r="F37" s="40">
        <v>1489</v>
      </c>
      <c r="G37" s="40">
        <v>0</v>
      </c>
      <c r="H37" s="40">
        <v>0</v>
      </c>
      <c r="I37" s="40"/>
      <c r="J37" s="40">
        <v>0</v>
      </c>
      <c r="K37" s="40">
        <v>0</v>
      </c>
      <c r="L37" s="40">
        <v>1</v>
      </c>
      <c r="M37" s="40">
        <v>1796</v>
      </c>
      <c r="N37" s="40"/>
      <c r="O37" s="40">
        <v>2</v>
      </c>
      <c r="P37" s="40">
        <v>783</v>
      </c>
      <c r="Q37" s="40">
        <v>0</v>
      </c>
      <c r="R37" s="40"/>
      <c r="S37" s="40">
        <v>0</v>
      </c>
      <c r="T37" s="40"/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2</v>
      </c>
      <c r="AD37" s="40">
        <v>2097</v>
      </c>
      <c r="AE37" s="40">
        <v>0</v>
      </c>
      <c r="AF37" s="40">
        <v>0</v>
      </c>
      <c r="AG37" s="40">
        <v>1</v>
      </c>
      <c r="AH37" s="146">
        <v>0</v>
      </c>
      <c r="AI37" s="40">
        <v>1</v>
      </c>
      <c r="AJ37" s="40">
        <v>0</v>
      </c>
      <c r="AK37" s="40">
        <v>0</v>
      </c>
      <c r="AL37" s="40">
        <v>0</v>
      </c>
      <c r="AM37" s="40">
        <v>32</v>
      </c>
      <c r="AN37" s="40">
        <v>3213</v>
      </c>
    </row>
    <row r="38" spans="1:40" ht="31.5" customHeight="1">
      <c r="A38" s="6" t="s">
        <v>28</v>
      </c>
      <c r="B38" s="39">
        <v>1096</v>
      </c>
      <c r="C38" s="39">
        <v>0</v>
      </c>
      <c r="D38" s="39">
        <v>0</v>
      </c>
      <c r="E38" s="39">
        <v>13</v>
      </c>
      <c r="F38" s="39">
        <v>779</v>
      </c>
      <c r="G38" s="39">
        <v>2</v>
      </c>
      <c r="H38" s="39">
        <v>402</v>
      </c>
      <c r="I38" s="39"/>
      <c r="J38" s="39">
        <v>0</v>
      </c>
      <c r="K38" s="39">
        <v>0</v>
      </c>
      <c r="L38" s="39">
        <v>1</v>
      </c>
      <c r="M38" s="39">
        <v>1510</v>
      </c>
      <c r="N38" s="39"/>
      <c r="O38" s="39">
        <v>0</v>
      </c>
      <c r="P38" s="39">
        <v>0</v>
      </c>
      <c r="Q38" s="39">
        <v>0</v>
      </c>
      <c r="R38" s="39"/>
      <c r="S38" s="39">
        <v>0</v>
      </c>
      <c r="T38" s="39"/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144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40</v>
      </c>
      <c r="AN38" s="39">
        <v>2458</v>
      </c>
    </row>
    <row r="39" spans="1:40" ht="31.5" customHeight="1">
      <c r="A39" s="6" t="s">
        <v>29</v>
      </c>
      <c r="B39" s="39">
        <v>2379</v>
      </c>
      <c r="C39" s="39">
        <v>1</v>
      </c>
      <c r="D39" s="39">
        <v>485</v>
      </c>
      <c r="E39" s="39">
        <v>20</v>
      </c>
      <c r="F39" s="39">
        <v>1093</v>
      </c>
      <c r="G39" s="39">
        <v>0</v>
      </c>
      <c r="H39" s="39">
        <v>0</v>
      </c>
      <c r="I39" s="39"/>
      <c r="J39" s="39">
        <v>0</v>
      </c>
      <c r="K39" s="39">
        <v>0</v>
      </c>
      <c r="L39" s="39">
        <v>0</v>
      </c>
      <c r="M39" s="39">
        <v>0</v>
      </c>
      <c r="N39" s="39"/>
      <c r="O39" s="39">
        <v>5</v>
      </c>
      <c r="P39" s="39">
        <v>2432</v>
      </c>
      <c r="Q39" s="39">
        <v>0</v>
      </c>
      <c r="R39" s="39"/>
      <c r="S39" s="39">
        <v>0</v>
      </c>
      <c r="T39" s="39"/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6</v>
      </c>
      <c r="AD39" s="39">
        <v>4490</v>
      </c>
      <c r="AE39" s="39">
        <v>0</v>
      </c>
      <c r="AF39" s="39">
        <v>0</v>
      </c>
      <c r="AG39" s="39">
        <v>1</v>
      </c>
      <c r="AH39" s="144">
        <v>0</v>
      </c>
      <c r="AI39" s="39">
        <v>2</v>
      </c>
      <c r="AJ39" s="39">
        <v>0</v>
      </c>
      <c r="AK39" s="39">
        <v>0</v>
      </c>
      <c r="AL39" s="39">
        <v>0</v>
      </c>
      <c r="AM39" s="39">
        <v>29</v>
      </c>
      <c r="AN39" s="39">
        <v>3876</v>
      </c>
    </row>
    <row r="40" spans="1:40" ht="31.5" customHeight="1">
      <c r="A40" s="6" t="s">
        <v>30</v>
      </c>
      <c r="B40" s="39">
        <v>1103</v>
      </c>
      <c r="C40" s="39">
        <v>0</v>
      </c>
      <c r="D40" s="39">
        <v>0</v>
      </c>
      <c r="E40" s="39">
        <v>16</v>
      </c>
      <c r="F40" s="39">
        <v>1195</v>
      </c>
      <c r="G40" s="39">
        <v>1</v>
      </c>
      <c r="H40" s="39">
        <v>209</v>
      </c>
      <c r="I40" s="39"/>
      <c r="J40" s="39">
        <v>0</v>
      </c>
      <c r="K40" s="39">
        <v>0</v>
      </c>
      <c r="L40" s="39">
        <v>0</v>
      </c>
      <c r="M40" s="39">
        <v>0</v>
      </c>
      <c r="N40" s="39"/>
      <c r="O40" s="39">
        <v>1</v>
      </c>
      <c r="P40" s="39">
        <v>1526</v>
      </c>
      <c r="Q40" s="39">
        <v>0</v>
      </c>
      <c r="R40" s="39"/>
      <c r="S40" s="39">
        <v>0</v>
      </c>
      <c r="T40" s="39"/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5</v>
      </c>
      <c r="AD40" s="39">
        <v>2044</v>
      </c>
      <c r="AE40" s="39">
        <v>0</v>
      </c>
      <c r="AF40" s="39">
        <v>0</v>
      </c>
      <c r="AG40" s="39">
        <v>1</v>
      </c>
      <c r="AH40" s="144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26</v>
      </c>
      <c r="AN40" s="39">
        <v>2021</v>
      </c>
    </row>
    <row r="41" spans="1:40" ht="31.5" customHeight="1">
      <c r="A41" s="6" t="s">
        <v>74</v>
      </c>
      <c r="B41" s="39">
        <v>2916</v>
      </c>
      <c r="C41" s="39">
        <v>2</v>
      </c>
      <c r="D41" s="39">
        <v>5945</v>
      </c>
      <c r="E41" s="39">
        <v>2</v>
      </c>
      <c r="F41" s="39">
        <v>79</v>
      </c>
      <c r="G41" s="39">
        <v>1</v>
      </c>
      <c r="H41" s="39">
        <v>196</v>
      </c>
      <c r="I41" s="39"/>
      <c r="J41" s="39">
        <v>0</v>
      </c>
      <c r="K41" s="39">
        <v>0</v>
      </c>
      <c r="L41" s="39">
        <v>0</v>
      </c>
      <c r="M41" s="39">
        <v>0</v>
      </c>
      <c r="N41" s="39"/>
      <c r="O41" s="39">
        <v>11</v>
      </c>
      <c r="P41" s="39">
        <v>7598</v>
      </c>
      <c r="Q41" s="39">
        <v>0</v>
      </c>
      <c r="R41" s="39"/>
      <c r="S41" s="39">
        <v>0</v>
      </c>
      <c r="T41" s="39"/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3</v>
      </c>
      <c r="AD41" s="39">
        <v>5386</v>
      </c>
      <c r="AE41" s="39">
        <v>0</v>
      </c>
      <c r="AF41" s="39">
        <v>0</v>
      </c>
      <c r="AG41" s="39">
        <v>0</v>
      </c>
      <c r="AH41" s="144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51</v>
      </c>
      <c r="AN41" s="39">
        <v>3591</v>
      </c>
    </row>
    <row r="42" spans="1:40" ht="31.5" customHeight="1">
      <c r="A42" s="6" t="s">
        <v>31</v>
      </c>
      <c r="B42" s="39">
        <v>2010</v>
      </c>
      <c r="C42" s="39">
        <v>0</v>
      </c>
      <c r="D42" s="39">
        <v>0</v>
      </c>
      <c r="E42" s="39">
        <v>2</v>
      </c>
      <c r="F42" s="39">
        <v>172</v>
      </c>
      <c r="G42" s="39">
        <v>2</v>
      </c>
      <c r="H42" s="39">
        <v>607</v>
      </c>
      <c r="I42" s="39"/>
      <c r="J42" s="39">
        <v>0</v>
      </c>
      <c r="K42" s="39">
        <v>0</v>
      </c>
      <c r="L42" s="39">
        <v>1</v>
      </c>
      <c r="M42" s="39">
        <v>2407</v>
      </c>
      <c r="N42" s="39"/>
      <c r="O42" s="39">
        <v>0</v>
      </c>
      <c r="P42" s="39">
        <v>0</v>
      </c>
      <c r="Q42" s="39">
        <v>0</v>
      </c>
      <c r="R42" s="39"/>
      <c r="S42" s="39">
        <v>0</v>
      </c>
      <c r="T42" s="39"/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1</v>
      </c>
      <c r="AD42" s="39">
        <v>2198</v>
      </c>
      <c r="AE42" s="39">
        <v>0</v>
      </c>
      <c r="AF42" s="39">
        <v>0</v>
      </c>
      <c r="AG42" s="39">
        <v>2</v>
      </c>
      <c r="AH42" s="144">
        <v>8700</v>
      </c>
      <c r="AI42" s="39">
        <v>2</v>
      </c>
      <c r="AJ42" s="39">
        <v>0</v>
      </c>
      <c r="AK42" s="39">
        <v>0</v>
      </c>
      <c r="AL42" s="39">
        <v>0</v>
      </c>
      <c r="AM42" s="39">
        <v>73</v>
      </c>
      <c r="AN42" s="39">
        <v>4130</v>
      </c>
    </row>
    <row r="43" spans="1:40" ht="31.5" customHeight="1">
      <c r="A43" s="5" t="s">
        <v>32</v>
      </c>
      <c r="B43" s="38">
        <v>849</v>
      </c>
      <c r="C43" s="38">
        <v>0</v>
      </c>
      <c r="D43" s="38">
        <v>0</v>
      </c>
      <c r="E43" s="38">
        <v>1</v>
      </c>
      <c r="F43" s="38">
        <v>30</v>
      </c>
      <c r="G43" s="38">
        <v>1</v>
      </c>
      <c r="H43" s="38">
        <v>487</v>
      </c>
      <c r="I43" s="38"/>
      <c r="J43" s="38">
        <v>0</v>
      </c>
      <c r="K43" s="38">
        <v>0</v>
      </c>
      <c r="L43" s="38">
        <v>0</v>
      </c>
      <c r="M43" s="38">
        <v>0</v>
      </c>
      <c r="N43" s="38"/>
      <c r="O43" s="38">
        <v>1</v>
      </c>
      <c r="P43" s="38">
        <v>328</v>
      </c>
      <c r="Q43" s="38">
        <v>0</v>
      </c>
      <c r="R43" s="38"/>
      <c r="S43" s="38">
        <v>0</v>
      </c>
      <c r="T43" s="38"/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1</v>
      </c>
      <c r="AD43" s="38">
        <v>1995</v>
      </c>
      <c r="AE43" s="38">
        <v>1</v>
      </c>
      <c r="AF43" s="38">
        <v>0</v>
      </c>
      <c r="AG43" s="38">
        <v>2</v>
      </c>
      <c r="AH43" s="148">
        <v>0</v>
      </c>
      <c r="AI43" s="38">
        <v>3</v>
      </c>
      <c r="AJ43" s="38">
        <v>0</v>
      </c>
      <c r="AK43" s="38">
        <v>0</v>
      </c>
      <c r="AL43" s="38">
        <v>0</v>
      </c>
      <c r="AM43" s="38">
        <v>8</v>
      </c>
      <c r="AN43" s="38">
        <v>791</v>
      </c>
    </row>
    <row r="44" spans="1:40" ht="31.5" customHeight="1">
      <c r="A44" s="6" t="s">
        <v>33</v>
      </c>
      <c r="B44" s="39">
        <v>1492</v>
      </c>
      <c r="C44" s="39">
        <v>0</v>
      </c>
      <c r="D44" s="39">
        <v>0</v>
      </c>
      <c r="E44" s="39">
        <v>1</v>
      </c>
      <c r="F44" s="39">
        <v>65</v>
      </c>
      <c r="G44" s="39">
        <v>0</v>
      </c>
      <c r="H44" s="39">
        <v>0</v>
      </c>
      <c r="I44" s="39"/>
      <c r="J44" s="39">
        <v>0</v>
      </c>
      <c r="K44" s="39">
        <v>0</v>
      </c>
      <c r="L44" s="39">
        <v>0</v>
      </c>
      <c r="M44" s="39">
        <v>0</v>
      </c>
      <c r="N44" s="39"/>
      <c r="O44" s="39">
        <v>1</v>
      </c>
      <c r="P44" s="39">
        <v>921</v>
      </c>
      <c r="Q44" s="39">
        <v>0</v>
      </c>
      <c r="R44" s="39"/>
      <c r="S44" s="39">
        <v>0</v>
      </c>
      <c r="T44" s="39"/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2</v>
      </c>
      <c r="AD44" s="39">
        <v>1848</v>
      </c>
      <c r="AE44" s="39">
        <v>0</v>
      </c>
      <c r="AF44" s="39">
        <v>0</v>
      </c>
      <c r="AG44" s="39">
        <v>0</v>
      </c>
      <c r="AH44" s="144">
        <v>0</v>
      </c>
      <c r="AI44" s="39">
        <v>1</v>
      </c>
      <c r="AJ44" s="39">
        <v>0</v>
      </c>
      <c r="AK44" s="39">
        <v>0</v>
      </c>
      <c r="AL44" s="39">
        <v>0</v>
      </c>
      <c r="AM44" s="39">
        <v>14</v>
      </c>
      <c r="AN44" s="39">
        <v>1193</v>
      </c>
    </row>
    <row r="45" spans="1:40" ht="31.5" customHeight="1">
      <c r="A45" s="6" t="s">
        <v>34</v>
      </c>
      <c r="B45" s="39">
        <v>2591</v>
      </c>
      <c r="C45" s="39">
        <v>1</v>
      </c>
      <c r="D45" s="39">
        <v>50</v>
      </c>
      <c r="E45" s="39">
        <v>0</v>
      </c>
      <c r="F45" s="39">
        <v>0</v>
      </c>
      <c r="G45" s="39">
        <v>0</v>
      </c>
      <c r="H45" s="39">
        <v>0</v>
      </c>
      <c r="I45" s="39"/>
      <c r="J45" s="39">
        <v>0</v>
      </c>
      <c r="K45" s="39">
        <v>0</v>
      </c>
      <c r="L45" s="39">
        <v>1</v>
      </c>
      <c r="M45" s="39">
        <v>3427</v>
      </c>
      <c r="N45" s="39"/>
      <c r="O45" s="39">
        <v>5</v>
      </c>
      <c r="P45" s="39">
        <v>2367</v>
      </c>
      <c r="Q45" s="39">
        <v>1</v>
      </c>
      <c r="R45" s="39"/>
      <c r="S45" s="39">
        <v>0</v>
      </c>
      <c r="T45" s="39"/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1</v>
      </c>
      <c r="AD45" s="39">
        <v>540</v>
      </c>
      <c r="AE45" s="39">
        <v>0</v>
      </c>
      <c r="AF45" s="39">
        <v>0</v>
      </c>
      <c r="AG45" s="39">
        <v>1</v>
      </c>
      <c r="AH45" s="144">
        <v>0</v>
      </c>
      <c r="AI45" s="39">
        <v>3</v>
      </c>
      <c r="AJ45" s="39">
        <v>0</v>
      </c>
      <c r="AK45" s="39">
        <v>0</v>
      </c>
      <c r="AL45" s="39">
        <v>0</v>
      </c>
      <c r="AM45" s="39">
        <v>80</v>
      </c>
      <c r="AN45" s="39">
        <v>4504</v>
      </c>
    </row>
    <row r="46" spans="1:40" ht="31.5" customHeight="1">
      <c r="A46" s="6" t="s">
        <v>35</v>
      </c>
      <c r="B46" s="39">
        <v>3005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/>
      <c r="J46" s="39">
        <v>0</v>
      </c>
      <c r="K46" s="39">
        <v>0</v>
      </c>
      <c r="L46" s="39">
        <v>1</v>
      </c>
      <c r="M46" s="39">
        <v>4747</v>
      </c>
      <c r="N46" s="39"/>
      <c r="O46" s="39">
        <v>4</v>
      </c>
      <c r="P46" s="39">
        <v>1612</v>
      </c>
      <c r="Q46" s="39">
        <v>1</v>
      </c>
      <c r="R46" s="39"/>
      <c r="S46" s="39">
        <v>0</v>
      </c>
      <c r="T46" s="39"/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1824</v>
      </c>
      <c r="AE46" s="39">
        <v>0</v>
      </c>
      <c r="AF46" s="39">
        <v>0</v>
      </c>
      <c r="AG46" s="39">
        <v>1</v>
      </c>
      <c r="AH46" s="144">
        <v>0</v>
      </c>
      <c r="AI46" s="39">
        <v>3</v>
      </c>
      <c r="AJ46" s="39">
        <v>0</v>
      </c>
      <c r="AK46" s="39">
        <v>0</v>
      </c>
      <c r="AL46" s="39">
        <v>0</v>
      </c>
      <c r="AM46" s="39">
        <v>45</v>
      </c>
      <c r="AN46" s="39">
        <v>3171</v>
      </c>
    </row>
    <row r="47" spans="1:40" ht="31.5" customHeight="1">
      <c r="A47" s="7" t="s">
        <v>36</v>
      </c>
      <c r="B47" s="40">
        <v>821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/>
      <c r="J47" s="40">
        <v>0</v>
      </c>
      <c r="K47" s="40">
        <v>0</v>
      </c>
      <c r="L47" s="40">
        <v>0</v>
      </c>
      <c r="M47" s="40">
        <v>0</v>
      </c>
      <c r="N47" s="40"/>
      <c r="O47" s="40">
        <v>1</v>
      </c>
      <c r="P47" s="40">
        <v>900</v>
      </c>
      <c r="Q47" s="40">
        <v>0</v>
      </c>
      <c r="R47" s="40"/>
      <c r="S47" s="40">
        <v>0</v>
      </c>
      <c r="T47" s="40"/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1</v>
      </c>
      <c r="AD47" s="40">
        <v>1500</v>
      </c>
      <c r="AE47" s="40">
        <v>0</v>
      </c>
      <c r="AF47" s="40">
        <v>0</v>
      </c>
      <c r="AG47" s="40">
        <v>0</v>
      </c>
      <c r="AH47" s="146">
        <v>0</v>
      </c>
      <c r="AI47" s="40">
        <v>5</v>
      </c>
      <c r="AJ47" s="40">
        <v>0</v>
      </c>
      <c r="AK47" s="40">
        <v>0</v>
      </c>
      <c r="AL47" s="40">
        <v>0</v>
      </c>
      <c r="AM47" s="40">
        <v>19</v>
      </c>
      <c r="AN47" s="40">
        <v>4772</v>
      </c>
    </row>
    <row r="48" spans="1:40" ht="31.5" customHeight="1">
      <c r="A48" s="6" t="s">
        <v>37</v>
      </c>
      <c r="B48" s="39">
        <v>2055</v>
      </c>
      <c r="C48" s="39">
        <v>0</v>
      </c>
      <c r="D48" s="39">
        <v>0</v>
      </c>
      <c r="E48" s="39">
        <v>9</v>
      </c>
      <c r="F48" s="39">
        <v>361</v>
      </c>
      <c r="G48" s="39">
        <v>0</v>
      </c>
      <c r="H48" s="39">
        <v>0</v>
      </c>
      <c r="I48" s="39"/>
      <c r="J48" s="39">
        <v>0</v>
      </c>
      <c r="K48" s="39">
        <v>0</v>
      </c>
      <c r="L48" s="39">
        <v>0</v>
      </c>
      <c r="M48" s="39">
        <v>0</v>
      </c>
      <c r="N48" s="39"/>
      <c r="O48" s="39">
        <v>16</v>
      </c>
      <c r="P48" s="39">
        <v>5118</v>
      </c>
      <c r="Q48" s="39">
        <v>1</v>
      </c>
      <c r="R48" s="39"/>
      <c r="S48" s="39">
        <v>0</v>
      </c>
      <c r="T48" s="39"/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1</v>
      </c>
      <c r="AD48" s="39">
        <v>1165</v>
      </c>
      <c r="AE48" s="39">
        <v>0</v>
      </c>
      <c r="AF48" s="39">
        <v>0</v>
      </c>
      <c r="AG48" s="39">
        <v>1</v>
      </c>
      <c r="AH48" s="144">
        <v>0</v>
      </c>
      <c r="AI48" s="39">
        <v>1</v>
      </c>
      <c r="AJ48" s="39">
        <v>0</v>
      </c>
      <c r="AK48" s="39">
        <v>0</v>
      </c>
      <c r="AL48" s="39">
        <v>0</v>
      </c>
      <c r="AM48" s="39">
        <v>94</v>
      </c>
      <c r="AN48" s="39">
        <v>4498</v>
      </c>
    </row>
    <row r="49" spans="1:40" ht="31.5" customHeight="1">
      <c r="A49" s="6" t="s">
        <v>38</v>
      </c>
      <c r="B49" s="39">
        <v>1993</v>
      </c>
      <c r="C49" s="39">
        <v>0</v>
      </c>
      <c r="D49" s="39">
        <v>0</v>
      </c>
      <c r="E49" s="39">
        <v>8</v>
      </c>
      <c r="F49" s="39">
        <v>485</v>
      </c>
      <c r="G49" s="39">
        <v>0</v>
      </c>
      <c r="H49" s="39">
        <v>0</v>
      </c>
      <c r="I49" s="39"/>
      <c r="J49" s="39">
        <v>0</v>
      </c>
      <c r="K49" s="39">
        <v>0</v>
      </c>
      <c r="L49" s="39">
        <v>0</v>
      </c>
      <c r="M49" s="39">
        <v>0</v>
      </c>
      <c r="N49" s="39"/>
      <c r="O49" s="39">
        <v>1</v>
      </c>
      <c r="P49" s="39">
        <v>1395</v>
      </c>
      <c r="Q49" s="39">
        <v>1</v>
      </c>
      <c r="R49" s="39"/>
      <c r="S49" s="39">
        <v>0</v>
      </c>
      <c r="T49" s="39"/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1</v>
      </c>
      <c r="AD49" s="39">
        <v>1720</v>
      </c>
      <c r="AE49" s="39">
        <v>0</v>
      </c>
      <c r="AF49" s="39">
        <v>0</v>
      </c>
      <c r="AG49" s="39">
        <v>0</v>
      </c>
      <c r="AH49" s="144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7</v>
      </c>
      <c r="AN49" s="39">
        <v>807</v>
      </c>
    </row>
    <row r="50" spans="1:40" ht="31.5" customHeight="1">
      <c r="A50" s="6" t="s">
        <v>39</v>
      </c>
      <c r="B50" s="39">
        <v>2938</v>
      </c>
      <c r="C50" s="39">
        <v>0</v>
      </c>
      <c r="D50" s="39">
        <v>0</v>
      </c>
      <c r="E50" s="39">
        <v>17</v>
      </c>
      <c r="F50" s="39">
        <v>862</v>
      </c>
      <c r="G50" s="39">
        <v>1</v>
      </c>
      <c r="H50" s="39">
        <v>290</v>
      </c>
      <c r="I50" s="39"/>
      <c r="J50" s="39">
        <v>0</v>
      </c>
      <c r="K50" s="39">
        <v>0</v>
      </c>
      <c r="L50" s="39">
        <v>0</v>
      </c>
      <c r="M50" s="39">
        <v>0</v>
      </c>
      <c r="N50" s="39"/>
      <c r="O50" s="39">
        <v>6</v>
      </c>
      <c r="P50" s="39">
        <v>3896</v>
      </c>
      <c r="Q50" s="39">
        <v>0</v>
      </c>
      <c r="R50" s="39"/>
      <c r="S50" s="39">
        <v>0</v>
      </c>
      <c r="T50" s="39"/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5</v>
      </c>
      <c r="AD50" s="39">
        <v>10482</v>
      </c>
      <c r="AE50" s="39">
        <v>1</v>
      </c>
      <c r="AF50" s="39">
        <v>0</v>
      </c>
      <c r="AG50" s="39">
        <v>1</v>
      </c>
      <c r="AH50" s="144">
        <v>0</v>
      </c>
      <c r="AI50" s="39">
        <v>2</v>
      </c>
      <c r="AJ50" s="39">
        <v>0</v>
      </c>
      <c r="AK50" s="39">
        <v>0</v>
      </c>
      <c r="AL50" s="39">
        <v>0</v>
      </c>
      <c r="AM50" s="39">
        <v>18</v>
      </c>
      <c r="AN50" s="39">
        <v>2863</v>
      </c>
    </row>
    <row r="51" spans="1:40" ht="31.5" customHeight="1">
      <c r="A51" s="6" t="s">
        <v>40</v>
      </c>
      <c r="B51" s="39">
        <v>1248</v>
      </c>
      <c r="C51" s="39">
        <v>1</v>
      </c>
      <c r="D51" s="39">
        <v>80</v>
      </c>
      <c r="E51" s="39">
        <v>6</v>
      </c>
      <c r="F51" s="39">
        <v>446</v>
      </c>
      <c r="G51" s="39">
        <v>1</v>
      </c>
      <c r="H51" s="39">
        <v>326</v>
      </c>
      <c r="I51" s="39"/>
      <c r="J51" s="39">
        <v>0</v>
      </c>
      <c r="K51" s="39">
        <v>0</v>
      </c>
      <c r="L51" s="39">
        <v>0</v>
      </c>
      <c r="M51" s="39">
        <v>0</v>
      </c>
      <c r="N51" s="39"/>
      <c r="O51" s="39">
        <v>1</v>
      </c>
      <c r="P51" s="39">
        <v>651</v>
      </c>
      <c r="Q51" s="39">
        <v>0</v>
      </c>
      <c r="R51" s="39"/>
      <c r="S51" s="39">
        <v>0</v>
      </c>
      <c r="T51" s="39"/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3</v>
      </c>
      <c r="AD51" s="39">
        <v>6007</v>
      </c>
      <c r="AE51" s="39">
        <v>0</v>
      </c>
      <c r="AF51" s="39">
        <v>0</v>
      </c>
      <c r="AG51" s="39">
        <v>1</v>
      </c>
      <c r="AH51" s="144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10</v>
      </c>
      <c r="AN51" s="39">
        <v>1800</v>
      </c>
    </row>
    <row r="52" spans="1:40" ht="31.5" customHeight="1">
      <c r="A52" s="6" t="s">
        <v>41</v>
      </c>
      <c r="B52" s="39">
        <v>2053</v>
      </c>
      <c r="C52" s="39">
        <v>0</v>
      </c>
      <c r="D52" s="39">
        <v>0</v>
      </c>
      <c r="E52" s="39">
        <v>37</v>
      </c>
      <c r="F52" s="39">
        <v>1371</v>
      </c>
      <c r="G52" s="39">
        <v>0</v>
      </c>
      <c r="H52" s="39">
        <v>0</v>
      </c>
      <c r="I52" s="39"/>
      <c r="J52" s="39">
        <v>0</v>
      </c>
      <c r="K52" s="39">
        <v>0</v>
      </c>
      <c r="L52" s="39">
        <v>0</v>
      </c>
      <c r="M52" s="39">
        <v>0</v>
      </c>
      <c r="N52" s="39"/>
      <c r="O52" s="39">
        <v>1</v>
      </c>
      <c r="P52" s="39">
        <v>1281</v>
      </c>
      <c r="Q52" s="39">
        <v>0</v>
      </c>
      <c r="R52" s="39"/>
      <c r="S52" s="39">
        <v>0</v>
      </c>
      <c r="T52" s="39"/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1</v>
      </c>
      <c r="AD52" s="39">
        <v>1289</v>
      </c>
      <c r="AE52" s="39">
        <v>0</v>
      </c>
      <c r="AF52" s="39">
        <v>0</v>
      </c>
      <c r="AG52" s="39">
        <v>1</v>
      </c>
      <c r="AH52" s="144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12</v>
      </c>
      <c r="AN52" s="39">
        <v>2059</v>
      </c>
    </row>
    <row r="53" spans="1:40" ht="31.5" customHeight="1">
      <c r="A53" s="5" t="s">
        <v>42</v>
      </c>
      <c r="B53" s="38">
        <v>1337</v>
      </c>
      <c r="C53" s="38">
        <v>0</v>
      </c>
      <c r="D53" s="38">
        <v>0</v>
      </c>
      <c r="E53" s="38">
        <v>2</v>
      </c>
      <c r="F53" s="38">
        <v>142</v>
      </c>
      <c r="G53" s="38">
        <v>0</v>
      </c>
      <c r="H53" s="38">
        <v>0</v>
      </c>
      <c r="I53" s="38"/>
      <c r="J53" s="38">
        <v>0</v>
      </c>
      <c r="K53" s="38">
        <v>0</v>
      </c>
      <c r="L53" s="38">
        <v>0</v>
      </c>
      <c r="M53" s="38">
        <v>0</v>
      </c>
      <c r="N53" s="38"/>
      <c r="O53" s="38">
        <v>1</v>
      </c>
      <c r="P53" s="38">
        <v>1000</v>
      </c>
      <c r="Q53" s="38">
        <v>0</v>
      </c>
      <c r="R53" s="38"/>
      <c r="S53" s="38">
        <v>0</v>
      </c>
      <c r="T53" s="38"/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2</v>
      </c>
      <c r="AD53" s="38">
        <v>2581</v>
      </c>
      <c r="AE53" s="38">
        <v>0</v>
      </c>
      <c r="AF53" s="38">
        <v>0</v>
      </c>
      <c r="AG53" s="38">
        <v>1</v>
      </c>
      <c r="AH53" s="148">
        <v>0</v>
      </c>
      <c r="AI53" s="38">
        <v>1</v>
      </c>
      <c r="AJ53" s="38">
        <v>0</v>
      </c>
      <c r="AK53" s="38">
        <v>0</v>
      </c>
      <c r="AL53" s="38">
        <v>0</v>
      </c>
      <c r="AM53" s="38">
        <v>32</v>
      </c>
      <c r="AN53" s="38">
        <v>2273</v>
      </c>
    </row>
    <row r="54" spans="1:40" ht="31.5" customHeight="1">
      <c r="A54" s="6" t="s">
        <v>43</v>
      </c>
      <c r="B54" s="39">
        <v>2682</v>
      </c>
      <c r="C54" s="39">
        <v>0</v>
      </c>
      <c r="D54" s="39">
        <v>0</v>
      </c>
      <c r="E54" s="39">
        <v>29</v>
      </c>
      <c r="F54" s="39">
        <v>1309</v>
      </c>
      <c r="G54" s="39">
        <v>0</v>
      </c>
      <c r="H54" s="39">
        <v>0</v>
      </c>
      <c r="I54" s="39"/>
      <c r="J54" s="39">
        <v>0</v>
      </c>
      <c r="K54" s="39">
        <v>0</v>
      </c>
      <c r="L54" s="39">
        <v>0</v>
      </c>
      <c r="M54" s="39">
        <v>0</v>
      </c>
      <c r="N54" s="39"/>
      <c r="O54" s="39">
        <v>1</v>
      </c>
      <c r="P54" s="39">
        <v>1074</v>
      </c>
      <c r="Q54" s="39">
        <v>1</v>
      </c>
      <c r="R54" s="39"/>
      <c r="S54" s="39">
        <v>0</v>
      </c>
      <c r="T54" s="39"/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4</v>
      </c>
      <c r="AD54" s="39">
        <v>3650</v>
      </c>
      <c r="AE54" s="39">
        <v>0</v>
      </c>
      <c r="AF54" s="39">
        <v>0</v>
      </c>
      <c r="AG54" s="39">
        <v>0</v>
      </c>
      <c r="AH54" s="144">
        <v>0</v>
      </c>
      <c r="AI54" s="39">
        <v>1</v>
      </c>
      <c r="AJ54" s="39">
        <v>0</v>
      </c>
      <c r="AK54" s="39">
        <v>0</v>
      </c>
      <c r="AL54" s="39">
        <v>0</v>
      </c>
      <c r="AM54" s="39">
        <v>30</v>
      </c>
      <c r="AN54" s="39">
        <v>1354</v>
      </c>
    </row>
    <row r="55" spans="1:40" ht="31.5" customHeight="1">
      <c r="A55" s="6" t="s">
        <v>44</v>
      </c>
      <c r="B55" s="39">
        <v>2330</v>
      </c>
      <c r="C55" s="39">
        <v>0</v>
      </c>
      <c r="D55" s="39">
        <v>0</v>
      </c>
      <c r="E55" s="39">
        <v>1</v>
      </c>
      <c r="F55" s="39">
        <v>87</v>
      </c>
      <c r="G55" s="39">
        <v>3</v>
      </c>
      <c r="H55" s="39">
        <v>752</v>
      </c>
      <c r="I55" s="39"/>
      <c r="J55" s="39">
        <v>0</v>
      </c>
      <c r="K55" s="39">
        <v>0</v>
      </c>
      <c r="L55" s="39">
        <v>0</v>
      </c>
      <c r="M55" s="39">
        <v>0</v>
      </c>
      <c r="N55" s="39"/>
      <c r="O55" s="39">
        <v>7</v>
      </c>
      <c r="P55" s="39">
        <v>5696</v>
      </c>
      <c r="Q55" s="39">
        <v>1</v>
      </c>
      <c r="R55" s="39"/>
      <c r="S55" s="39">
        <v>0</v>
      </c>
      <c r="T55" s="39"/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2</v>
      </c>
      <c r="AD55" s="39">
        <v>3459</v>
      </c>
      <c r="AE55" s="39">
        <v>1</v>
      </c>
      <c r="AF55" s="39">
        <v>0</v>
      </c>
      <c r="AG55" s="39">
        <v>1</v>
      </c>
      <c r="AH55" s="144">
        <v>0</v>
      </c>
      <c r="AI55" s="39">
        <v>1</v>
      </c>
      <c r="AJ55" s="39">
        <v>0</v>
      </c>
      <c r="AK55" s="39">
        <v>0</v>
      </c>
      <c r="AL55" s="39">
        <v>0</v>
      </c>
      <c r="AM55" s="39">
        <v>39</v>
      </c>
      <c r="AN55" s="39">
        <v>2787</v>
      </c>
    </row>
    <row r="56" spans="1:40" ht="31.5" customHeight="1">
      <c r="A56" s="6" t="s">
        <v>45</v>
      </c>
      <c r="B56" s="39">
        <v>2122</v>
      </c>
      <c r="C56" s="39">
        <v>0</v>
      </c>
      <c r="D56" s="39">
        <v>0</v>
      </c>
      <c r="E56" s="39">
        <v>9</v>
      </c>
      <c r="F56" s="39">
        <v>561</v>
      </c>
      <c r="G56" s="39">
        <v>2</v>
      </c>
      <c r="H56" s="39">
        <v>471</v>
      </c>
      <c r="I56" s="39"/>
      <c r="J56" s="39">
        <v>0</v>
      </c>
      <c r="K56" s="39">
        <v>0</v>
      </c>
      <c r="L56" s="39">
        <v>0</v>
      </c>
      <c r="M56" s="39">
        <v>0</v>
      </c>
      <c r="N56" s="39"/>
      <c r="O56" s="39">
        <v>1</v>
      </c>
      <c r="P56" s="39">
        <v>1178</v>
      </c>
      <c r="Q56" s="39">
        <v>1</v>
      </c>
      <c r="R56" s="39"/>
      <c r="S56" s="39">
        <v>0</v>
      </c>
      <c r="T56" s="39"/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1</v>
      </c>
      <c r="AD56" s="39">
        <v>7060</v>
      </c>
      <c r="AE56" s="39">
        <v>1</v>
      </c>
      <c r="AF56" s="39">
        <v>0</v>
      </c>
      <c r="AG56" s="39">
        <v>1</v>
      </c>
      <c r="AH56" s="144">
        <v>0</v>
      </c>
      <c r="AI56" s="39">
        <v>1</v>
      </c>
      <c r="AJ56" s="39">
        <v>0</v>
      </c>
      <c r="AK56" s="39">
        <v>0</v>
      </c>
      <c r="AL56" s="39">
        <v>0</v>
      </c>
      <c r="AM56" s="39">
        <v>39</v>
      </c>
      <c r="AN56" s="39">
        <v>6201</v>
      </c>
    </row>
    <row r="57" spans="1:40" ht="31.5" customHeight="1">
      <c r="A57" s="7" t="s">
        <v>46</v>
      </c>
      <c r="B57" s="40">
        <v>3885</v>
      </c>
      <c r="C57" s="40">
        <v>0</v>
      </c>
      <c r="D57" s="40">
        <v>0</v>
      </c>
      <c r="E57" s="40">
        <v>0</v>
      </c>
      <c r="F57" s="40">
        <v>0</v>
      </c>
      <c r="G57" s="40">
        <v>1</v>
      </c>
      <c r="H57" s="40">
        <v>560</v>
      </c>
      <c r="I57" s="40"/>
      <c r="J57" s="40">
        <v>0</v>
      </c>
      <c r="K57" s="40">
        <v>0</v>
      </c>
      <c r="L57" s="40">
        <v>0</v>
      </c>
      <c r="M57" s="40">
        <v>0</v>
      </c>
      <c r="N57" s="40"/>
      <c r="O57" s="40">
        <v>1</v>
      </c>
      <c r="P57" s="40">
        <v>935</v>
      </c>
      <c r="Q57" s="40">
        <v>1</v>
      </c>
      <c r="R57" s="40"/>
      <c r="S57" s="40">
        <v>0</v>
      </c>
      <c r="T57" s="40"/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3</v>
      </c>
      <c r="AD57" s="40">
        <v>3279</v>
      </c>
      <c r="AE57" s="40">
        <v>0</v>
      </c>
      <c r="AF57" s="40">
        <v>0</v>
      </c>
      <c r="AG57" s="40">
        <v>1</v>
      </c>
      <c r="AH57" s="146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26</v>
      </c>
      <c r="AN57" s="40">
        <v>2125</v>
      </c>
    </row>
    <row r="58" spans="1:40" ht="31.5" customHeight="1">
      <c r="A58" s="6" t="s">
        <v>47</v>
      </c>
      <c r="B58" s="39">
        <v>3296</v>
      </c>
      <c r="C58" s="39">
        <v>0</v>
      </c>
      <c r="D58" s="39">
        <v>0</v>
      </c>
      <c r="E58" s="39">
        <v>17</v>
      </c>
      <c r="F58" s="39">
        <v>969</v>
      </c>
      <c r="G58" s="39">
        <v>0</v>
      </c>
      <c r="H58" s="39">
        <v>0</v>
      </c>
      <c r="I58" s="39"/>
      <c r="J58" s="39">
        <v>0</v>
      </c>
      <c r="K58" s="39">
        <v>0</v>
      </c>
      <c r="L58" s="39">
        <v>1</v>
      </c>
      <c r="M58" s="39">
        <v>4416</v>
      </c>
      <c r="N58" s="39"/>
      <c r="O58" s="39">
        <v>1</v>
      </c>
      <c r="P58" s="39">
        <v>936</v>
      </c>
      <c r="Q58" s="39">
        <v>0</v>
      </c>
      <c r="R58" s="39"/>
      <c r="S58" s="39">
        <v>0</v>
      </c>
      <c r="T58" s="39"/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1208</v>
      </c>
      <c r="AE58" s="39">
        <v>1</v>
      </c>
      <c r="AF58" s="39">
        <v>0</v>
      </c>
      <c r="AG58" s="39">
        <v>1</v>
      </c>
      <c r="AH58" s="144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38</v>
      </c>
      <c r="AN58" s="39">
        <v>4586</v>
      </c>
    </row>
    <row r="59" spans="1:40" ht="31.5" customHeight="1">
      <c r="A59" s="6" t="s">
        <v>48</v>
      </c>
      <c r="B59" s="39">
        <v>6938</v>
      </c>
      <c r="C59" s="39">
        <v>0</v>
      </c>
      <c r="D59" s="39">
        <v>0</v>
      </c>
      <c r="E59" s="39">
        <v>0</v>
      </c>
      <c r="F59" s="39">
        <v>0</v>
      </c>
      <c r="G59" s="39">
        <v>3</v>
      </c>
      <c r="H59" s="39">
        <v>823</v>
      </c>
      <c r="I59" s="39"/>
      <c r="J59" s="39">
        <v>0</v>
      </c>
      <c r="K59" s="39">
        <v>0</v>
      </c>
      <c r="L59" s="39">
        <v>0</v>
      </c>
      <c r="M59" s="39">
        <v>0</v>
      </c>
      <c r="N59" s="39"/>
      <c r="O59" s="39">
        <v>0</v>
      </c>
      <c r="P59" s="39">
        <v>0</v>
      </c>
      <c r="Q59" s="39">
        <v>1</v>
      </c>
      <c r="R59" s="39"/>
      <c r="S59" s="39">
        <v>0</v>
      </c>
      <c r="T59" s="39"/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1</v>
      </c>
      <c r="AD59" s="39">
        <v>3641</v>
      </c>
      <c r="AE59" s="39">
        <v>0</v>
      </c>
      <c r="AF59" s="39">
        <v>0</v>
      </c>
      <c r="AG59" s="39">
        <v>1</v>
      </c>
      <c r="AH59" s="144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60</v>
      </c>
      <c r="AN59" s="39">
        <v>3022</v>
      </c>
    </row>
    <row r="60" spans="1:40" ht="31.5" customHeight="1">
      <c r="A60" s="6" t="s">
        <v>49</v>
      </c>
      <c r="B60" s="39">
        <v>1533</v>
      </c>
      <c r="C60" s="39">
        <v>0</v>
      </c>
      <c r="D60" s="39">
        <v>0</v>
      </c>
      <c r="E60" s="39">
        <v>12</v>
      </c>
      <c r="F60" s="39">
        <v>686</v>
      </c>
      <c r="G60" s="39">
        <v>0</v>
      </c>
      <c r="H60" s="39">
        <v>0</v>
      </c>
      <c r="I60" s="39"/>
      <c r="J60" s="39">
        <v>0</v>
      </c>
      <c r="K60" s="39">
        <v>0</v>
      </c>
      <c r="L60" s="39">
        <v>1</v>
      </c>
      <c r="M60" s="39">
        <v>1405</v>
      </c>
      <c r="N60" s="39"/>
      <c r="O60" s="39">
        <v>1</v>
      </c>
      <c r="P60" s="39">
        <v>34</v>
      </c>
      <c r="Q60" s="39">
        <v>0</v>
      </c>
      <c r="R60" s="39"/>
      <c r="S60" s="39">
        <v>0</v>
      </c>
      <c r="T60" s="39"/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1</v>
      </c>
      <c r="AD60" s="39">
        <v>1124</v>
      </c>
      <c r="AE60" s="39">
        <v>0</v>
      </c>
      <c r="AF60" s="39">
        <v>0</v>
      </c>
      <c r="AG60" s="39">
        <v>1</v>
      </c>
      <c r="AH60" s="144">
        <v>0</v>
      </c>
      <c r="AI60" s="39">
        <v>1</v>
      </c>
      <c r="AJ60" s="39">
        <v>0</v>
      </c>
      <c r="AK60" s="39">
        <v>0</v>
      </c>
      <c r="AL60" s="39">
        <v>0</v>
      </c>
      <c r="AM60" s="39">
        <v>41</v>
      </c>
      <c r="AN60" s="39">
        <v>2178</v>
      </c>
    </row>
    <row r="61" spans="1:40" ht="31.5" customHeight="1">
      <c r="A61" s="6" t="s">
        <v>50</v>
      </c>
      <c r="B61" s="39">
        <v>4047</v>
      </c>
      <c r="C61" s="39">
        <v>0</v>
      </c>
      <c r="D61" s="39">
        <v>0</v>
      </c>
      <c r="E61" s="39">
        <v>0</v>
      </c>
      <c r="F61" s="39">
        <v>0</v>
      </c>
      <c r="G61" s="39">
        <v>2</v>
      </c>
      <c r="H61" s="39">
        <v>1322</v>
      </c>
      <c r="I61" s="39"/>
      <c r="J61" s="39">
        <v>0</v>
      </c>
      <c r="K61" s="39">
        <v>0</v>
      </c>
      <c r="L61" s="39">
        <v>1</v>
      </c>
      <c r="M61" s="39">
        <v>3333</v>
      </c>
      <c r="N61" s="39"/>
      <c r="O61" s="39">
        <v>1</v>
      </c>
      <c r="P61" s="39">
        <v>969</v>
      </c>
      <c r="Q61" s="39">
        <v>1</v>
      </c>
      <c r="R61" s="39"/>
      <c r="S61" s="39">
        <v>0</v>
      </c>
      <c r="T61" s="39"/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4</v>
      </c>
      <c r="AD61" s="39">
        <v>10901</v>
      </c>
      <c r="AE61" s="39">
        <v>1</v>
      </c>
      <c r="AF61" s="39">
        <v>0</v>
      </c>
      <c r="AG61" s="39">
        <v>1</v>
      </c>
      <c r="AH61" s="144">
        <v>0</v>
      </c>
      <c r="AI61" s="39">
        <v>1</v>
      </c>
      <c r="AJ61" s="39">
        <v>0</v>
      </c>
      <c r="AK61" s="39">
        <v>0</v>
      </c>
      <c r="AL61" s="39">
        <v>0</v>
      </c>
      <c r="AM61" s="39">
        <v>35</v>
      </c>
      <c r="AN61" s="39">
        <v>2606</v>
      </c>
    </row>
    <row r="62" spans="1:40" ht="31.5" customHeight="1">
      <c r="A62" s="6" t="s">
        <v>51</v>
      </c>
      <c r="B62" s="39">
        <v>3965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993</v>
      </c>
      <c r="I62" s="39"/>
      <c r="J62" s="39">
        <v>0</v>
      </c>
      <c r="K62" s="39">
        <v>0</v>
      </c>
      <c r="L62" s="39">
        <v>1</v>
      </c>
      <c r="M62" s="39">
        <v>1505</v>
      </c>
      <c r="N62" s="39"/>
      <c r="O62" s="39">
        <v>1</v>
      </c>
      <c r="P62" s="39">
        <v>1053</v>
      </c>
      <c r="Q62" s="39">
        <v>1</v>
      </c>
      <c r="R62" s="39"/>
      <c r="S62" s="39">
        <v>0</v>
      </c>
      <c r="T62" s="39"/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1</v>
      </c>
      <c r="AD62" s="39">
        <v>2413</v>
      </c>
      <c r="AE62" s="39">
        <v>0</v>
      </c>
      <c r="AF62" s="39">
        <v>0</v>
      </c>
      <c r="AG62" s="39">
        <v>0</v>
      </c>
      <c r="AH62" s="144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63</v>
      </c>
      <c r="AN62" s="39">
        <v>3010</v>
      </c>
    </row>
    <row r="63" spans="1:40" ht="31.5" customHeight="1">
      <c r="A63" s="5" t="s">
        <v>52</v>
      </c>
      <c r="B63" s="38">
        <v>5186</v>
      </c>
      <c r="C63" s="38">
        <v>1</v>
      </c>
      <c r="D63" s="38">
        <v>494</v>
      </c>
      <c r="E63" s="38">
        <v>1</v>
      </c>
      <c r="F63" s="38">
        <v>40</v>
      </c>
      <c r="G63" s="38">
        <v>1</v>
      </c>
      <c r="H63" s="38">
        <v>247</v>
      </c>
      <c r="I63" s="38"/>
      <c r="J63" s="38">
        <v>0</v>
      </c>
      <c r="K63" s="38">
        <v>0</v>
      </c>
      <c r="L63" s="38">
        <v>0</v>
      </c>
      <c r="M63" s="38">
        <v>0</v>
      </c>
      <c r="N63" s="38"/>
      <c r="O63" s="38">
        <v>6</v>
      </c>
      <c r="P63" s="38">
        <v>2368</v>
      </c>
      <c r="Q63" s="38">
        <v>1</v>
      </c>
      <c r="R63" s="38"/>
      <c r="S63" s="38">
        <v>0</v>
      </c>
      <c r="T63" s="38"/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5</v>
      </c>
      <c r="AD63" s="38">
        <v>4220</v>
      </c>
      <c r="AE63" s="38">
        <v>0</v>
      </c>
      <c r="AF63" s="38">
        <v>0</v>
      </c>
      <c r="AG63" s="38">
        <v>3</v>
      </c>
      <c r="AH63" s="14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29</v>
      </c>
      <c r="AN63" s="38">
        <v>1708</v>
      </c>
    </row>
    <row r="64" spans="1:40" ht="31.5" customHeight="1">
      <c r="A64" s="6" t="s">
        <v>53</v>
      </c>
      <c r="B64" s="39">
        <v>1009</v>
      </c>
      <c r="C64" s="39">
        <v>0</v>
      </c>
      <c r="D64" s="39">
        <v>0</v>
      </c>
      <c r="E64" s="39">
        <v>4</v>
      </c>
      <c r="F64" s="39">
        <v>223</v>
      </c>
      <c r="G64" s="39">
        <v>0</v>
      </c>
      <c r="H64" s="39">
        <v>0</v>
      </c>
      <c r="I64" s="39"/>
      <c r="J64" s="39">
        <v>0</v>
      </c>
      <c r="K64" s="39">
        <v>0</v>
      </c>
      <c r="L64" s="39">
        <v>0</v>
      </c>
      <c r="M64" s="39">
        <v>0</v>
      </c>
      <c r="N64" s="39"/>
      <c r="O64" s="39">
        <v>1</v>
      </c>
      <c r="P64" s="39">
        <v>1378</v>
      </c>
      <c r="Q64" s="39">
        <v>0</v>
      </c>
      <c r="R64" s="39"/>
      <c r="S64" s="39">
        <v>0</v>
      </c>
      <c r="T64" s="39"/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1</v>
      </c>
      <c r="AD64" s="39">
        <v>1115</v>
      </c>
      <c r="AE64" s="39">
        <v>0</v>
      </c>
      <c r="AF64" s="39">
        <v>0</v>
      </c>
      <c r="AG64" s="39">
        <v>1</v>
      </c>
      <c r="AH64" s="144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11</v>
      </c>
      <c r="AN64" s="39">
        <v>1426</v>
      </c>
    </row>
    <row r="65" spans="1:40" ht="31.5" customHeight="1">
      <c r="A65" s="6" t="s">
        <v>54</v>
      </c>
      <c r="B65" s="39">
        <v>4942</v>
      </c>
      <c r="C65" s="39">
        <v>0</v>
      </c>
      <c r="D65" s="39">
        <v>0</v>
      </c>
      <c r="E65" s="39">
        <v>2</v>
      </c>
      <c r="F65" s="39">
        <v>116</v>
      </c>
      <c r="G65" s="39">
        <v>0</v>
      </c>
      <c r="H65" s="39">
        <v>0</v>
      </c>
      <c r="I65" s="39"/>
      <c r="J65" s="39">
        <v>0</v>
      </c>
      <c r="K65" s="39">
        <v>0</v>
      </c>
      <c r="L65" s="39">
        <v>0</v>
      </c>
      <c r="M65" s="39">
        <v>0</v>
      </c>
      <c r="N65" s="39"/>
      <c r="O65" s="39">
        <v>2</v>
      </c>
      <c r="P65" s="39">
        <v>1607</v>
      </c>
      <c r="Q65" s="39">
        <v>1</v>
      </c>
      <c r="R65" s="39"/>
      <c r="S65" s="39">
        <v>0</v>
      </c>
      <c r="T65" s="39"/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3</v>
      </c>
      <c r="AD65" s="39">
        <v>4295</v>
      </c>
      <c r="AE65" s="39">
        <v>1</v>
      </c>
      <c r="AF65" s="39">
        <v>0</v>
      </c>
      <c r="AG65" s="39">
        <v>1</v>
      </c>
      <c r="AH65" s="144">
        <v>0</v>
      </c>
      <c r="AI65" s="39">
        <v>1</v>
      </c>
      <c r="AJ65" s="39">
        <v>0</v>
      </c>
      <c r="AK65" s="39">
        <v>0</v>
      </c>
      <c r="AL65" s="39">
        <v>0</v>
      </c>
      <c r="AM65" s="39">
        <v>23</v>
      </c>
      <c r="AN65" s="39">
        <v>1916</v>
      </c>
    </row>
    <row r="66" spans="1:40" ht="31.5" customHeight="1" thickBot="1">
      <c r="A66" s="6" t="s">
        <v>55</v>
      </c>
      <c r="B66" s="39">
        <v>2082</v>
      </c>
      <c r="C66" s="39">
        <v>0</v>
      </c>
      <c r="D66" s="39">
        <v>0</v>
      </c>
      <c r="E66" s="39">
        <v>26</v>
      </c>
      <c r="F66" s="39">
        <v>1538</v>
      </c>
      <c r="G66" s="39">
        <v>0</v>
      </c>
      <c r="H66" s="39">
        <v>0</v>
      </c>
      <c r="I66" s="39"/>
      <c r="J66" s="39">
        <v>0</v>
      </c>
      <c r="K66" s="39">
        <v>0</v>
      </c>
      <c r="L66" s="39">
        <v>0</v>
      </c>
      <c r="M66" s="39">
        <v>0</v>
      </c>
      <c r="N66" s="39"/>
      <c r="O66" s="39">
        <v>1</v>
      </c>
      <c r="P66" s="39">
        <v>1701</v>
      </c>
      <c r="Q66" s="39">
        <v>0</v>
      </c>
      <c r="R66" s="39"/>
      <c r="S66" s="39">
        <v>0</v>
      </c>
      <c r="T66" s="39"/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2</v>
      </c>
      <c r="AD66" s="39">
        <v>1247</v>
      </c>
      <c r="AE66" s="39">
        <v>1</v>
      </c>
      <c r="AF66" s="39">
        <v>0</v>
      </c>
      <c r="AG66" s="39">
        <v>1</v>
      </c>
      <c r="AH66" s="144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38</v>
      </c>
      <c r="AN66" s="39">
        <v>2632</v>
      </c>
    </row>
    <row r="67" spans="1:40" ht="31.5" customHeight="1" thickBot="1" thickTop="1">
      <c r="A67" s="8" t="s">
        <v>79</v>
      </c>
      <c r="B67" s="41">
        <f aca="true" t="shared" si="3" ref="B67:K67">SUM(B18:B66)</f>
        <v>118667</v>
      </c>
      <c r="C67" s="41">
        <f t="shared" si="3"/>
        <v>20</v>
      </c>
      <c r="D67" s="41">
        <f t="shared" si="3"/>
        <v>12815</v>
      </c>
      <c r="E67" s="41">
        <f t="shared" si="3"/>
        <v>438</v>
      </c>
      <c r="F67" s="41">
        <f t="shared" si="3"/>
        <v>26068</v>
      </c>
      <c r="G67" s="41">
        <f t="shared" si="3"/>
        <v>30</v>
      </c>
      <c r="H67" s="41">
        <f t="shared" si="3"/>
        <v>10287</v>
      </c>
      <c r="I67" s="41"/>
      <c r="J67" s="41">
        <f t="shared" si="3"/>
        <v>0</v>
      </c>
      <c r="K67" s="41">
        <f t="shared" si="3"/>
        <v>0</v>
      </c>
      <c r="L67" s="41">
        <f aca="true" t="shared" si="4" ref="L67:Z67">SUM(L18:L66)</f>
        <v>22</v>
      </c>
      <c r="M67" s="41">
        <f t="shared" si="4"/>
        <v>43396</v>
      </c>
      <c r="N67" s="41"/>
      <c r="O67" s="41">
        <f t="shared" si="4"/>
        <v>151</v>
      </c>
      <c r="P67" s="41">
        <f t="shared" si="4"/>
        <v>93208</v>
      </c>
      <c r="Q67" s="41">
        <f t="shared" si="4"/>
        <v>16</v>
      </c>
      <c r="R67" s="41"/>
      <c r="S67" s="41">
        <f t="shared" si="4"/>
        <v>0</v>
      </c>
      <c r="T67" s="41"/>
      <c r="U67" s="41">
        <f t="shared" si="4"/>
        <v>0</v>
      </c>
      <c r="V67" s="41">
        <f t="shared" si="4"/>
        <v>0</v>
      </c>
      <c r="W67" s="41">
        <f t="shared" si="4"/>
        <v>1</v>
      </c>
      <c r="X67" s="41">
        <f t="shared" si="4"/>
        <v>7777</v>
      </c>
      <c r="Y67" s="41">
        <f t="shared" si="4"/>
        <v>0</v>
      </c>
      <c r="Z67" s="41">
        <f t="shared" si="4"/>
        <v>0</v>
      </c>
      <c r="AA67" s="41">
        <f aca="true" t="shared" si="5" ref="AA67:AJ67">SUM(AA18:AA66)</f>
        <v>0</v>
      </c>
      <c r="AB67" s="41">
        <f t="shared" si="5"/>
        <v>0</v>
      </c>
      <c r="AC67" s="41">
        <f t="shared" si="5"/>
        <v>111</v>
      </c>
      <c r="AD67" s="41">
        <f t="shared" si="5"/>
        <v>172415</v>
      </c>
      <c r="AE67" s="41">
        <f t="shared" si="5"/>
        <v>16</v>
      </c>
      <c r="AF67" s="41">
        <f t="shared" si="5"/>
        <v>0</v>
      </c>
      <c r="AG67" s="41">
        <f t="shared" si="5"/>
        <v>45</v>
      </c>
      <c r="AH67" s="150">
        <f t="shared" si="5"/>
        <v>8700</v>
      </c>
      <c r="AI67" s="41">
        <f t="shared" si="5"/>
        <v>55</v>
      </c>
      <c r="AJ67" s="41">
        <f t="shared" si="5"/>
        <v>250</v>
      </c>
      <c r="AK67" s="41">
        <f>SUM(AK18:AK66)</f>
        <v>0</v>
      </c>
      <c r="AL67" s="41">
        <f>SUM(AL18:AL66)</f>
        <v>0</v>
      </c>
      <c r="AM67" s="41">
        <f>SUM(AM18:AM66)</f>
        <v>1883</v>
      </c>
      <c r="AN67" s="41">
        <f>SUM(AN18:AN66)</f>
        <v>140127</v>
      </c>
    </row>
    <row r="68" spans="1:40" ht="31.5" customHeight="1" thickTop="1">
      <c r="A68" s="10" t="s">
        <v>80</v>
      </c>
      <c r="B68" s="43">
        <f aca="true" t="shared" si="6" ref="B68:K68">SUM(B67,B17)</f>
        <v>261526</v>
      </c>
      <c r="C68" s="43">
        <f t="shared" si="6"/>
        <v>134</v>
      </c>
      <c r="D68" s="43">
        <f t="shared" si="6"/>
        <v>119321</v>
      </c>
      <c r="E68" s="43">
        <f t="shared" si="6"/>
        <v>744</v>
      </c>
      <c r="F68" s="43">
        <f t="shared" si="6"/>
        <v>42738</v>
      </c>
      <c r="G68" s="43">
        <f t="shared" si="6"/>
        <v>69</v>
      </c>
      <c r="H68" s="43">
        <f t="shared" si="6"/>
        <v>22181</v>
      </c>
      <c r="I68" s="43"/>
      <c r="J68" s="43">
        <f t="shared" si="6"/>
        <v>0</v>
      </c>
      <c r="K68" s="43">
        <f t="shared" si="6"/>
        <v>0</v>
      </c>
      <c r="L68" s="43">
        <f aca="true" t="shared" si="7" ref="L68:Z68">SUM(L67,L17)</f>
        <v>50</v>
      </c>
      <c r="M68" s="43">
        <f t="shared" si="7"/>
        <v>157536</v>
      </c>
      <c r="N68" s="43"/>
      <c r="O68" s="43">
        <f t="shared" si="7"/>
        <v>418</v>
      </c>
      <c r="P68" s="43">
        <f t="shared" si="7"/>
        <v>293626</v>
      </c>
      <c r="Q68" s="43">
        <f t="shared" si="7"/>
        <v>59</v>
      </c>
      <c r="R68" s="43"/>
      <c r="S68" s="43">
        <f t="shared" si="7"/>
        <v>0</v>
      </c>
      <c r="T68" s="43"/>
      <c r="U68" s="43">
        <f t="shared" si="7"/>
        <v>0</v>
      </c>
      <c r="V68" s="43">
        <f t="shared" si="7"/>
        <v>0</v>
      </c>
      <c r="W68" s="43">
        <f t="shared" si="7"/>
        <v>5</v>
      </c>
      <c r="X68" s="43">
        <f t="shared" si="7"/>
        <v>49802</v>
      </c>
      <c r="Y68" s="43">
        <f t="shared" si="7"/>
        <v>2</v>
      </c>
      <c r="Z68" s="43">
        <f t="shared" si="7"/>
        <v>11228</v>
      </c>
      <c r="AA68" s="43">
        <f aca="true" t="shared" si="8" ref="AA68:AJ68">SUM(AA67,AA17)</f>
        <v>0</v>
      </c>
      <c r="AB68" s="43">
        <f t="shared" si="8"/>
        <v>0</v>
      </c>
      <c r="AC68" s="43">
        <f t="shared" si="8"/>
        <v>229</v>
      </c>
      <c r="AD68" s="43">
        <f t="shared" si="8"/>
        <v>393333</v>
      </c>
      <c r="AE68" s="43">
        <f t="shared" si="8"/>
        <v>31</v>
      </c>
      <c r="AF68" s="43">
        <f t="shared" si="8"/>
        <v>2</v>
      </c>
      <c r="AG68" s="43">
        <f t="shared" si="8"/>
        <v>92</v>
      </c>
      <c r="AH68" s="196">
        <f t="shared" si="8"/>
        <v>63543</v>
      </c>
      <c r="AI68" s="43">
        <f t="shared" si="8"/>
        <v>126</v>
      </c>
      <c r="AJ68" s="43">
        <f t="shared" si="8"/>
        <v>1000</v>
      </c>
      <c r="AK68" s="43">
        <f>SUM(AK67,AK17)</f>
        <v>6</v>
      </c>
      <c r="AL68" s="43">
        <f>SUM(AL67,AL17)</f>
        <v>8639</v>
      </c>
      <c r="AM68" s="43">
        <f>SUM(AM67,AM17)</f>
        <v>4070</v>
      </c>
      <c r="AN68" s="43">
        <f>SUM(AN67,AN17)</f>
        <v>341105</v>
      </c>
    </row>
    <row r="69" spans="1:40" ht="10.5" customHeight="1">
      <c r="A69" s="126"/>
      <c r="B69" s="3"/>
      <c r="C69" s="126"/>
      <c r="D69" s="126"/>
      <c r="E69" s="126"/>
      <c r="F69" s="126"/>
      <c r="G69" s="3"/>
      <c r="H69" s="126"/>
      <c r="I69" s="126"/>
      <c r="J69" s="126"/>
      <c r="K69" s="3"/>
      <c r="L69" s="3"/>
      <c r="M69" s="126"/>
      <c r="N69" s="126"/>
      <c r="O69" s="126"/>
      <c r="P69" s="3"/>
      <c r="Q69" s="3"/>
      <c r="R69" s="3"/>
      <c r="S69" s="3"/>
      <c r="T69" s="3"/>
      <c r="U69" s="3"/>
      <c r="V69" s="126"/>
      <c r="W69" s="3"/>
      <c r="X69" s="3"/>
      <c r="Y69" s="3"/>
      <c r="Z69" s="126"/>
      <c r="AA69" s="3"/>
      <c r="AB69" s="126"/>
      <c r="AC69" s="126"/>
      <c r="AD69" s="3"/>
      <c r="AE69" s="3"/>
      <c r="AF69" s="3"/>
      <c r="AG69" s="126"/>
      <c r="AH69" s="3"/>
      <c r="AI69" s="3"/>
      <c r="AJ69" s="126"/>
      <c r="AK69" s="3"/>
      <c r="AL69" s="126"/>
      <c r="AM69" s="3"/>
      <c r="AN69" s="126"/>
    </row>
    <row r="70" spans="2:39" ht="4.5" customHeight="1">
      <c r="B70" s="3"/>
      <c r="G70" s="3"/>
      <c r="K70" s="3"/>
      <c r="L70" s="3"/>
      <c r="P70" s="3"/>
      <c r="Q70" s="3"/>
      <c r="R70" s="3"/>
      <c r="S70" s="3"/>
      <c r="T70" s="3"/>
      <c r="U70" s="3"/>
      <c r="W70" s="3"/>
      <c r="X70" s="3"/>
      <c r="Y70" s="3"/>
      <c r="AA70" s="3"/>
      <c r="AD70" s="3"/>
      <c r="AE70" s="3"/>
      <c r="AF70" s="3"/>
      <c r="AH70" s="3"/>
      <c r="AI70" s="3"/>
      <c r="AK70" s="3"/>
      <c r="AM70" s="3"/>
    </row>
    <row r="71" spans="2:39" ht="13.5">
      <c r="B71" s="3"/>
      <c r="G71" s="3"/>
      <c r="K71" s="3"/>
      <c r="L71" s="3"/>
      <c r="P71" s="3"/>
      <c r="Q71" s="3"/>
      <c r="R71" s="3"/>
      <c r="S71" s="3"/>
      <c r="T71" s="3"/>
      <c r="U71" s="3"/>
      <c r="W71" s="3"/>
      <c r="X71" s="3"/>
      <c r="Y71" s="3"/>
      <c r="AA71" s="3"/>
      <c r="AD71" s="3"/>
      <c r="AE71" s="3"/>
      <c r="AF71" s="3"/>
      <c r="AH71" s="3"/>
      <c r="AI71" s="3"/>
      <c r="AK71" s="3"/>
      <c r="AM71" s="3"/>
    </row>
  </sheetData>
  <sheetProtection/>
  <mergeCells count="38">
    <mergeCell ref="L3:M3"/>
    <mergeCell ref="Q2:R2"/>
    <mergeCell ref="C2:D2"/>
    <mergeCell ref="C3:D3"/>
    <mergeCell ref="E3:F3"/>
    <mergeCell ref="E2:F2"/>
    <mergeCell ref="B1:K1"/>
    <mergeCell ref="AE1:AJ1"/>
    <mergeCell ref="J3:K3"/>
    <mergeCell ref="J2:K2"/>
    <mergeCell ref="G2:I2"/>
    <mergeCell ref="G3:I3"/>
    <mergeCell ref="L1:Q1"/>
    <mergeCell ref="O3:P3"/>
    <mergeCell ref="L2:M2"/>
    <mergeCell ref="O2:P2"/>
    <mergeCell ref="AE2:AF2"/>
    <mergeCell ref="AG2:AH2"/>
    <mergeCell ref="AI2:AJ2"/>
    <mergeCell ref="S1:X1"/>
    <mergeCell ref="S2:T2"/>
    <mergeCell ref="Y1:AD1"/>
    <mergeCell ref="W2:X2"/>
    <mergeCell ref="AC3:AD3"/>
    <mergeCell ref="U3:V3"/>
    <mergeCell ref="W3:X3"/>
    <mergeCell ref="U2:V2"/>
    <mergeCell ref="Y2:Z2"/>
    <mergeCell ref="AA2:AB2"/>
    <mergeCell ref="AC2:AD2"/>
    <mergeCell ref="Y3:Z3"/>
    <mergeCell ref="AA3:AB3"/>
    <mergeCell ref="AK2:AL2"/>
    <mergeCell ref="AM2:AN2"/>
    <mergeCell ref="AM3:AN3"/>
    <mergeCell ref="AM1:AN1"/>
    <mergeCell ref="AK3:AL3"/>
    <mergeCell ref="AK1:AL1"/>
  </mergeCells>
  <printOptions/>
  <pageMargins left="0.7874015748031497" right="0.7874015748031497" top="0.7874015748031497" bottom="0.3937007874015748" header="0.5905511811023623" footer="0.31496062992125984"/>
  <pageSetup firstPageNumber="310" useFirstPageNumber="1" horizontalDpi="600" verticalDpi="600" orientation="portrait" paperSize="9" scale="35" r:id="rId1"/>
  <headerFooter alignWithMargins="0">
    <oddFooter>&amp;C&amp;30&amp;P</oddFooter>
  </headerFooter>
  <colBreaks count="2" manualBreakCount="2">
    <brk id="11" max="65535" man="1"/>
    <brk id="1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125" style="1" customWidth="1"/>
    <col min="3" max="4" width="15.875" style="127" customWidth="1"/>
    <col min="5" max="6" width="17.625" style="127" customWidth="1"/>
    <col min="7" max="7" width="15.875" style="127" customWidth="1"/>
    <col min="8" max="8" width="19.125" style="1" customWidth="1"/>
    <col min="9" max="9" width="19.125" style="127" customWidth="1"/>
    <col min="10" max="10" width="15.875" style="1" customWidth="1"/>
    <col min="11" max="11" width="15.875" style="127" customWidth="1"/>
    <col min="12" max="12" width="19.875" style="1" customWidth="1"/>
    <col min="13" max="14" width="18.875" style="1" customWidth="1"/>
    <col min="15" max="15" width="18.875" style="127" customWidth="1"/>
    <col min="16" max="16" width="18.875" style="1" customWidth="1"/>
    <col min="17" max="17" width="18.875" style="127" customWidth="1"/>
    <col min="18" max="19" width="18.875" style="1" customWidth="1"/>
    <col min="20" max="20" width="18.875" style="127" customWidth="1"/>
    <col min="21" max="21" width="18.875" style="1" customWidth="1"/>
    <col min="22" max="22" width="18.875" style="127" customWidth="1"/>
    <col min="23" max="24" width="18.875" style="1" customWidth="1"/>
    <col min="25" max="25" width="18.875" style="127" customWidth="1"/>
    <col min="26" max="26" width="18.875" style="1" customWidth="1"/>
    <col min="27" max="27" width="18.875" style="127" customWidth="1"/>
    <col min="28" max="16384" width="9.00390625" style="1" customWidth="1"/>
  </cols>
  <sheetData>
    <row r="1" spans="1:27" ht="36" customHeight="1">
      <c r="A1" s="90" t="s">
        <v>75</v>
      </c>
      <c r="B1" s="288" t="s">
        <v>474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6" t="s">
        <v>473</v>
      </c>
      <c r="N1" s="288"/>
      <c r="O1" s="288"/>
      <c r="P1" s="288"/>
      <c r="Q1" s="288"/>
      <c r="R1" s="286" t="s">
        <v>475</v>
      </c>
      <c r="S1" s="288"/>
      <c r="T1" s="288"/>
      <c r="U1" s="288"/>
      <c r="V1" s="288"/>
      <c r="W1" s="286" t="s">
        <v>475</v>
      </c>
      <c r="X1" s="288"/>
      <c r="Y1" s="288"/>
      <c r="Z1" s="288"/>
      <c r="AA1" s="288"/>
    </row>
    <row r="2" spans="1:27" ht="27" customHeight="1">
      <c r="A2" s="156"/>
      <c r="B2" s="270" t="s">
        <v>400</v>
      </c>
      <c r="C2" s="290"/>
      <c r="D2" s="290"/>
      <c r="E2" s="290"/>
      <c r="F2" s="290"/>
      <c r="G2" s="290"/>
      <c r="H2" s="290"/>
      <c r="I2" s="290"/>
      <c r="J2" s="290"/>
      <c r="K2" s="290"/>
      <c r="L2" s="271"/>
      <c r="M2" s="381" t="s">
        <v>401</v>
      </c>
      <c r="N2" s="295"/>
      <c r="O2" s="295"/>
      <c r="P2" s="295"/>
      <c r="Q2" s="304"/>
      <c r="R2" s="381" t="s">
        <v>404</v>
      </c>
      <c r="S2" s="295"/>
      <c r="T2" s="295"/>
      <c r="U2" s="295"/>
      <c r="V2" s="304"/>
      <c r="W2" s="381" t="s">
        <v>405</v>
      </c>
      <c r="X2" s="295"/>
      <c r="Y2" s="295"/>
      <c r="Z2" s="295"/>
      <c r="AA2" s="304"/>
    </row>
    <row r="3" spans="1:27" ht="27" customHeight="1">
      <c r="A3" s="157"/>
      <c r="B3" s="29" t="s">
        <v>380</v>
      </c>
      <c r="C3" s="270" t="s">
        <v>390</v>
      </c>
      <c r="D3" s="271"/>
      <c r="E3" s="270" t="s">
        <v>393</v>
      </c>
      <c r="F3" s="290"/>
      <c r="G3" s="290"/>
      <c r="H3" s="290"/>
      <c r="I3" s="271"/>
      <c r="J3" s="29" t="s">
        <v>397</v>
      </c>
      <c r="K3" s="155" t="s">
        <v>398</v>
      </c>
      <c r="L3" s="133" t="s">
        <v>399</v>
      </c>
      <c r="M3" s="166" t="s">
        <v>402</v>
      </c>
      <c r="N3" s="166" t="s">
        <v>403</v>
      </c>
      <c r="O3" s="166" t="s">
        <v>397</v>
      </c>
      <c r="P3" s="166" t="s">
        <v>398</v>
      </c>
      <c r="Q3" s="166" t="s">
        <v>399</v>
      </c>
      <c r="R3" s="166" t="s">
        <v>402</v>
      </c>
      <c r="S3" s="166" t="s">
        <v>403</v>
      </c>
      <c r="T3" s="166" t="s">
        <v>397</v>
      </c>
      <c r="U3" s="166" t="s">
        <v>398</v>
      </c>
      <c r="V3" s="166" t="s">
        <v>399</v>
      </c>
      <c r="W3" s="166" t="s">
        <v>402</v>
      </c>
      <c r="X3" s="166" t="s">
        <v>403</v>
      </c>
      <c r="Y3" s="166" t="s">
        <v>397</v>
      </c>
      <c r="Z3" s="166" t="s">
        <v>398</v>
      </c>
      <c r="AA3" s="166" t="s">
        <v>399</v>
      </c>
    </row>
    <row r="4" spans="1:27" ht="27" customHeight="1">
      <c r="A4" s="93"/>
      <c r="B4" s="105"/>
      <c r="C4" s="134" t="s">
        <v>391</v>
      </c>
      <c r="D4" s="135" t="s">
        <v>392</v>
      </c>
      <c r="E4" s="135" t="s">
        <v>394</v>
      </c>
      <c r="F4" s="135" t="s">
        <v>395</v>
      </c>
      <c r="G4" s="135" t="s">
        <v>112</v>
      </c>
      <c r="H4" s="135" t="s">
        <v>396</v>
      </c>
      <c r="I4" s="135" t="s">
        <v>392</v>
      </c>
      <c r="J4" s="80"/>
      <c r="K4" s="80"/>
      <c r="L4" s="204" t="s">
        <v>436</v>
      </c>
      <c r="M4" s="167"/>
      <c r="N4" s="168"/>
      <c r="O4" s="168"/>
      <c r="P4" s="168"/>
      <c r="Q4" s="205" t="s">
        <v>437</v>
      </c>
      <c r="R4" s="167"/>
      <c r="S4" s="168"/>
      <c r="T4" s="168"/>
      <c r="U4" s="168"/>
      <c r="V4" s="205" t="s">
        <v>438</v>
      </c>
      <c r="W4" s="167"/>
      <c r="X4" s="168"/>
      <c r="Y4" s="168"/>
      <c r="Z4" s="168"/>
      <c r="AA4" s="205" t="s">
        <v>439</v>
      </c>
    </row>
    <row r="5" spans="1:27" ht="33" customHeight="1">
      <c r="A5" s="5" t="s">
        <v>0</v>
      </c>
      <c r="B5" s="39">
        <v>10611</v>
      </c>
      <c r="C5" s="39">
        <v>38746</v>
      </c>
      <c r="D5" s="71">
        <v>417987</v>
      </c>
      <c r="E5" s="118">
        <v>907849</v>
      </c>
      <c r="F5" s="39">
        <v>570632</v>
      </c>
      <c r="G5" s="39">
        <v>334375</v>
      </c>
      <c r="H5" s="39">
        <v>2411133</v>
      </c>
      <c r="I5" s="39">
        <v>4419533</v>
      </c>
      <c r="J5" s="39">
        <v>0</v>
      </c>
      <c r="K5" s="39">
        <v>0</v>
      </c>
      <c r="L5" s="39">
        <v>9110866</v>
      </c>
      <c r="M5" s="108">
        <v>698329</v>
      </c>
      <c r="N5" s="143">
        <v>0</v>
      </c>
      <c r="O5" s="39">
        <v>14528088</v>
      </c>
      <c r="P5" s="39">
        <v>2475161</v>
      </c>
      <c r="Q5" s="39">
        <v>17701578</v>
      </c>
      <c r="R5" s="160">
        <v>3438</v>
      </c>
      <c r="S5" s="143">
        <v>712</v>
      </c>
      <c r="T5" s="39">
        <v>0</v>
      </c>
      <c r="U5" s="39">
        <v>2445</v>
      </c>
      <c r="V5" s="39">
        <v>6595</v>
      </c>
      <c r="W5" s="108">
        <v>0</v>
      </c>
      <c r="X5" s="143">
        <v>0</v>
      </c>
      <c r="Y5" s="39">
        <v>0</v>
      </c>
      <c r="Z5" s="39">
        <v>0</v>
      </c>
      <c r="AA5" s="39">
        <v>0</v>
      </c>
    </row>
    <row r="6" spans="1:27" ht="33" customHeight="1">
      <c r="A6" s="6" t="s">
        <v>1</v>
      </c>
      <c r="B6" s="39">
        <v>12526</v>
      </c>
      <c r="C6" s="39">
        <v>5048</v>
      </c>
      <c r="D6" s="39">
        <v>83562</v>
      </c>
      <c r="E6" s="39">
        <v>382367</v>
      </c>
      <c r="F6" s="39">
        <v>275504</v>
      </c>
      <c r="G6" s="39">
        <v>282378</v>
      </c>
      <c r="H6" s="39">
        <v>1674550</v>
      </c>
      <c r="I6" s="39">
        <v>1375460</v>
      </c>
      <c r="J6" s="39">
        <v>0</v>
      </c>
      <c r="K6" s="39">
        <v>0</v>
      </c>
      <c r="L6" s="39">
        <v>4091395</v>
      </c>
      <c r="M6" s="108">
        <v>263181</v>
      </c>
      <c r="N6" s="143">
        <v>0</v>
      </c>
      <c r="O6" s="39">
        <v>2302196</v>
      </c>
      <c r="P6" s="39">
        <v>0</v>
      </c>
      <c r="Q6" s="39">
        <v>2565377</v>
      </c>
      <c r="R6" s="160">
        <v>0</v>
      </c>
      <c r="S6" s="143">
        <v>0</v>
      </c>
      <c r="T6" s="39">
        <v>0</v>
      </c>
      <c r="U6" s="39">
        <v>0</v>
      </c>
      <c r="V6" s="39">
        <v>0</v>
      </c>
      <c r="W6" s="108">
        <v>0</v>
      </c>
      <c r="X6" s="143">
        <v>0</v>
      </c>
      <c r="Y6" s="39">
        <v>0</v>
      </c>
      <c r="Z6" s="39">
        <v>0</v>
      </c>
      <c r="AA6" s="39">
        <v>0</v>
      </c>
    </row>
    <row r="7" spans="1:27" ht="33" customHeight="1">
      <c r="A7" s="6" t="s">
        <v>2</v>
      </c>
      <c r="B7" s="39">
        <v>32488</v>
      </c>
      <c r="C7" s="39">
        <v>38323</v>
      </c>
      <c r="D7" s="39">
        <v>24221</v>
      </c>
      <c r="E7" s="39">
        <v>1177899</v>
      </c>
      <c r="F7" s="39">
        <v>698690</v>
      </c>
      <c r="G7" s="39">
        <v>503970</v>
      </c>
      <c r="H7" s="39">
        <v>1800512</v>
      </c>
      <c r="I7" s="39">
        <v>3882156</v>
      </c>
      <c r="J7" s="39">
        <v>0</v>
      </c>
      <c r="K7" s="39">
        <v>100272</v>
      </c>
      <c r="L7" s="39">
        <v>8258531</v>
      </c>
      <c r="M7" s="108">
        <v>662818</v>
      </c>
      <c r="N7" s="143">
        <v>0</v>
      </c>
      <c r="O7" s="39">
        <v>1674726</v>
      </c>
      <c r="P7" s="39">
        <v>117376</v>
      </c>
      <c r="Q7" s="39">
        <v>2454920</v>
      </c>
      <c r="R7" s="160">
        <v>1088</v>
      </c>
      <c r="S7" s="143">
        <v>87928</v>
      </c>
      <c r="T7" s="39">
        <v>123662</v>
      </c>
      <c r="U7" s="39">
        <v>26975</v>
      </c>
      <c r="V7" s="39">
        <v>239653</v>
      </c>
      <c r="W7" s="108">
        <v>0</v>
      </c>
      <c r="X7" s="143">
        <v>0</v>
      </c>
      <c r="Y7" s="39">
        <v>5640823</v>
      </c>
      <c r="Z7" s="39">
        <v>0</v>
      </c>
      <c r="AA7" s="39">
        <v>5640823</v>
      </c>
    </row>
    <row r="8" spans="1:27" ht="33" customHeight="1">
      <c r="A8" s="6" t="s">
        <v>3</v>
      </c>
      <c r="B8" s="39">
        <v>31281</v>
      </c>
      <c r="C8" s="39">
        <v>41859</v>
      </c>
      <c r="D8" s="39">
        <v>1735145</v>
      </c>
      <c r="E8" s="39">
        <v>1360188</v>
      </c>
      <c r="F8" s="39">
        <v>1046051</v>
      </c>
      <c r="G8" s="39">
        <v>715861</v>
      </c>
      <c r="H8" s="39">
        <v>2273808</v>
      </c>
      <c r="I8" s="39">
        <v>5652524</v>
      </c>
      <c r="J8" s="39">
        <v>0</v>
      </c>
      <c r="K8" s="39">
        <v>0</v>
      </c>
      <c r="L8" s="39">
        <v>12856717</v>
      </c>
      <c r="M8" s="108">
        <v>358217</v>
      </c>
      <c r="N8" s="143">
        <v>0</v>
      </c>
      <c r="O8" s="39">
        <v>10312491</v>
      </c>
      <c r="P8" s="39">
        <v>1056390</v>
      </c>
      <c r="Q8" s="39">
        <v>11727098</v>
      </c>
      <c r="R8" s="160">
        <v>1208</v>
      </c>
      <c r="S8" s="143">
        <v>5858</v>
      </c>
      <c r="T8" s="39">
        <v>0</v>
      </c>
      <c r="U8" s="39">
        <v>1312</v>
      </c>
      <c r="V8" s="39">
        <v>8378</v>
      </c>
      <c r="W8" s="108">
        <v>0</v>
      </c>
      <c r="X8" s="143">
        <v>0</v>
      </c>
      <c r="Y8" s="39">
        <v>0</v>
      </c>
      <c r="Z8" s="39">
        <v>0</v>
      </c>
      <c r="AA8" s="39">
        <v>0</v>
      </c>
    </row>
    <row r="9" spans="1:27" ht="33" customHeight="1">
      <c r="A9" s="7" t="s">
        <v>4</v>
      </c>
      <c r="B9" s="40">
        <v>72506</v>
      </c>
      <c r="C9" s="40">
        <v>6722</v>
      </c>
      <c r="D9" s="40">
        <v>1849768</v>
      </c>
      <c r="E9" s="40">
        <v>354749</v>
      </c>
      <c r="F9" s="40">
        <v>264671</v>
      </c>
      <c r="G9" s="40">
        <v>157002</v>
      </c>
      <c r="H9" s="40">
        <v>550275</v>
      </c>
      <c r="I9" s="40">
        <v>42594</v>
      </c>
      <c r="J9" s="40">
        <v>1035425</v>
      </c>
      <c r="K9" s="40">
        <v>0</v>
      </c>
      <c r="L9" s="40">
        <v>4333712</v>
      </c>
      <c r="M9" s="109">
        <v>172962</v>
      </c>
      <c r="N9" s="145">
        <v>37490</v>
      </c>
      <c r="O9" s="40">
        <v>1487709</v>
      </c>
      <c r="P9" s="40">
        <v>138342</v>
      </c>
      <c r="Q9" s="40">
        <v>1836503</v>
      </c>
      <c r="R9" s="161">
        <v>112452</v>
      </c>
      <c r="S9" s="145">
        <v>411</v>
      </c>
      <c r="T9" s="40">
        <v>29902</v>
      </c>
      <c r="U9" s="40">
        <v>17342</v>
      </c>
      <c r="V9" s="40">
        <v>160107</v>
      </c>
      <c r="W9" s="109">
        <v>0</v>
      </c>
      <c r="X9" s="145">
        <v>0</v>
      </c>
      <c r="Y9" s="40">
        <v>568679</v>
      </c>
      <c r="Z9" s="40">
        <v>0</v>
      </c>
      <c r="AA9" s="40">
        <v>568679</v>
      </c>
    </row>
    <row r="10" spans="1:27" ht="33" customHeight="1">
      <c r="A10" s="5" t="s">
        <v>5</v>
      </c>
      <c r="B10" s="38">
        <v>46826</v>
      </c>
      <c r="C10" s="38">
        <v>24822</v>
      </c>
      <c r="D10" s="38">
        <v>0</v>
      </c>
      <c r="E10" s="38">
        <v>409623</v>
      </c>
      <c r="F10" s="38">
        <v>258813</v>
      </c>
      <c r="G10" s="38">
        <v>195626</v>
      </c>
      <c r="H10" s="38">
        <v>826073</v>
      </c>
      <c r="I10" s="38">
        <v>1510183</v>
      </c>
      <c r="J10" s="38">
        <v>0</v>
      </c>
      <c r="K10" s="38">
        <v>0</v>
      </c>
      <c r="L10" s="38">
        <v>3271966</v>
      </c>
      <c r="M10" s="107">
        <v>263559</v>
      </c>
      <c r="N10" s="147">
        <v>0</v>
      </c>
      <c r="O10" s="38">
        <v>1458613</v>
      </c>
      <c r="P10" s="38">
        <v>157599</v>
      </c>
      <c r="Q10" s="38">
        <v>1879771</v>
      </c>
      <c r="R10" s="162">
        <v>6736</v>
      </c>
      <c r="S10" s="147">
        <v>6500</v>
      </c>
      <c r="T10" s="38">
        <v>1473</v>
      </c>
      <c r="U10" s="38">
        <v>73603</v>
      </c>
      <c r="V10" s="38">
        <v>88312</v>
      </c>
      <c r="W10" s="107">
        <v>0</v>
      </c>
      <c r="X10" s="147">
        <v>0</v>
      </c>
      <c r="Y10" s="38">
        <v>0</v>
      </c>
      <c r="Z10" s="38">
        <v>0</v>
      </c>
      <c r="AA10" s="38">
        <v>0</v>
      </c>
    </row>
    <row r="11" spans="1:27" ht="33" customHeight="1">
      <c r="A11" s="6" t="s">
        <v>6</v>
      </c>
      <c r="B11" s="39">
        <v>13359</v>
      </c>
      <c r="C11" s="39">
        <v>7225</v>
      </c>
      <c r="D11" s="39">
        <v>29737</v>
      </c>
      <c r="E11" s="39">
        <v>308234</v>
      </c>
      <c r="F11" s="39">
        <v>188422</v>
      </c>
      <c r="G11" s="39">
        <v>124929</v>
      </c>
      <c r="H11" s="39">
        <v>146424</v>
      </c>
      <c r="I11" s="39">
        <v>837946</v>
      </c>
      <c r="J11" s="39">
        <v>0</v>
      </c>
      <c r="K11" s="39">
        <v>1394</v>
      </c>
      <c r="L11" s="39">
        <v>1657670</v>
      </c>
      <c r="M11" s="108">
        <v>103950</v>
      </c>
      <c r="N11" s="143">
        <v>1684</v>
      </c>
      <c r="O11" s="39">
        <v>1823076</v>
      </c>
      <c r="P11" s="39">
        <v>331870</v>
      </c>
      <c r="Q11" s="39">
        <v>2260580</v>
      </c>
      <c r="R11" s="160">
        <v>55437</v>
      </c>
      <c r="S11" s="143">
        <v>0</v>
      </c>
      <c r="T11" s="39">
        <v>92466</v>
      </c>
      <c r="U11" s="39">
        <v>153123</v>
      </c>
      <c r="V11" s="39">
        <v>301026</v>
      </c>
      <c r="W11" s="108">
        <v>0</v>
      </c>
      <c r="X11" s="143">
        <v>0</v>
      </c>
      <c r="Y11" s="39">
        <v>0</v>
      </c>
      <c r="Z11" s="39">
        <v>0</v>
      </c>
      <c r="AA11" s="39">
        <v>0</v>
      </c>
    </row>
    <row r="12" spans="1:27" ht="33" customHeight="1">
      <c r="A12" s="6" t="s">
        <v>7</v>
      </c>
      <c r="B12" s="39">
        <v>2766</v>
      </c>
      <c r="C12" s="39">
        <v>2918</v>
      </c>
      <c r="D12" s="39">
        <v>8268</v>
      </c>
      <c r="E12" s="39">
        <v>157516</v>
      </c>
      <c r="F12" s="39">
        <v>119741</v>
      </c>
      <c r="G12" s="39">
        <v>130604</v>
      </c>
      <c r="H12" s="39">
        <v>165251</v>
      </c>
      <c r="I12" s="39">
        <v>2339472</v>
      </c>
      <c r="J12" s="39">
        <v>1865117</v>
      </c>
      <c r="K12" s="39">
        <v>0</v>
      </c>
      <c r="L12" s="39">
        <v>4791653</v>
      </c>
      <c r="M12" s="108">
        <v>163981</v>
      </c>
      <c r="N12" s="143">
        <v>0</v>
      </c>
      <c r="O12" s="39">
        <v>0</v>
      </c>
      <c r="P12" s="39">
        <v>282214</v>
      </c>
      <c r="Q12" s="39">
        <v>446195</v>
      </c>
      <c r="R12" s="160">
        <v>15392</v>
      </c>
      <c r="S12" s="143">
        <v>888</v>
      </c>
      <c r="T12" s="39">
        <v>16685</v>
      </c>
      <c r="U12" s="39">
        <v>48136</v>
      </c>
      <c r="V12" s="39">
        <v>81101</v>
      </c>
      <c r="W12" s="108">
        <v>0</v>
      </c>
      <c r="X12" s="143">
        <v>0</v>
      </c>
      <c r="Y12" s="39">
        <v>0</v>
      </c>
      <c r="Z12" s="39">
        <v>0</v>
      </c>
      <c r="AA12" s="39">
        <v>0</v>
      </c>
    </row>
    <row r="13" spans="1:27" ht="33" customHeight="1">
      <c r="A13" s="6" t="s">
        <v>8</v>
      </c>
      <c r="B13" s="39">
        <v>58269</v>
      </c>
      <c r="C13" s="39">
        <v>11145</v>
      </c>
      <c r="D13" s="39">
        <v>10075</v>
      </c>
      <c r="E13" s="39">
        <v>489506</v>
      </c>
      <c r="F13" s="39">
        <v>229977</v>
      </c>
      <c r="G13" s="39">
        <v>206313</v>
      </c>
      <c r="H13" s="39">
        <v>810720</v>
      </c>
      <c r="I13" s="39">
        <v>1619078</v>
      </c>
      <c r="J13" s="39">
        <v>28374</v>
      </c>
      <c r="K13" s="39">
        <v>0</v>
      </c>
      <c r="L13" s="39">
        <v>3463457</v>
      </c>
      <c r="M13" s="108">
        <v>259451</v>
      </c>
      <c r="N13" s="143">
        <v>0</v>
      </c>
      <c r="O13" s="39">
        <v>627114</v>
      </c>
      <c r="P13" s="39">
        <v>160976</v>
      </c>
      <c r="Q13" s="39">
        <v>1047541</v>
      </c>
      <c r="R13" s="160">
        <v>1232</v>
      </c>
      <c r="S13" s="143">
        <v>0</v>
      </c>
      <c r="T13" s="39">
        <v>0</v>
      </c>
      <c r="U13" s="39">
        <v>1618580</v>
      </c>
      <c r="V13" s="39">
        <v>1619812</v>
      </c>
      <c r="W13" s="108">
        <v>0</v>
      </c>
      <c r="X13" s="143">
        <v>0</v>
      </c>
      <c r="Y13" s="39">
        <v>0</v>
      </c>
      <c r="Z13" s="39">
        <v>0</v>
      </c>
      <c r="AA13" s="39">
        <v>0</v>
      </c>
    </row>
    <row r="14" spans="1:27" ht="33" customHeight="1">
      <c r="A14" s="7" t="s">
        <v>70</v>
      </c>
      <c r="B14" s="40">
        <v>62653</v>
      </c>
      <c r="C14" s="40">
        <v>8189</v>
      </c>
      <c r="D14" s="40">
        <v>201827</v>
      </c>
      <c r="E14" s="40">
        <v>357548</v>
      </c>
      <c r="F14" s="40">
        <v>247960</v>
      </c>
      <c r="G14" s="40">
        <v>79111</v>
      </c>
      <c r="H14" s="40">
        <v>665870</v>
      </c>
      <c r="I14" s="40">
        <v>1020949</v>
      </c>
      <c r="J14" s="40">
        <v>0</v>
      </c>
      <c r="K14" s="40">
        <v>36261</v>
      </c>
      <c r="L14" s="40">
        <v>2680368</v>
      </c>
      <c r="M14" s="109">
        <v>65395</v>
      </c>
      <c r="N14" s="145">
        <v>0</v>
      </c>
      <c r="O14" s="40">
        <v>3900436</v>
      </c>
      <c r="P14" s="40">
        <v>1605974</v>
      </c>
      <c r="Q14" s="40">
        <v>5571805</v>
      </c>
      <c r="R14" s="161">
        <v>28033</v>
      </c>
      <c r="S14" s="145">
        <v>0</v>
      </c>
      <c r="T14" s="40">
        <v>3123</v>
      </c>
      <c r="U14" s="40">
        <v>90716</v>
      </c>
      <c r="V14" s="40">
        <v>121872</v>
      </c>
      <c r="W14" s="109">
        <v>0</v>
      </c>
      <c r="X14" s="145">
        <v>0</v>
      </c>
      <c r="Y14" s="40">
        <v>0</v>
      </c>
      <c r="Z14" s="40">
        <v>0</v>
      </c>
      <c r="AA14" s="40">
        <v>0</v>
      </c>
    </row>
    <row r="15" spans="1:27" ht="33" customHeight="1">
      <c r="A15" s="6" t="s">
        <v>71</v>
      </c>
      <c r="B15" s="39">
        <v>15816</v>
      </c>
      <c r="C15" s="39">
        <v>8963</v>
      </c>
      <c r="D15" s="39">
        <v>0</v>
      </c>
      <c r="E15" s="39">
        <v>285140</v>
      </c>
      <c r="F15" s="39">
        <v>215171</v>
      </c>
      <c r="G15" s="39">
        <v>158417</v>
      </c>
      <c r="H15" s="39">
        <v>479528</v>
      </c>
      <c r="I15" s="39">
        <v>1154367</v>
      </c>
      <c r="J15" s="39">
        <v>0</v>
      </c>
      <c r="K15" s="39">
        <v>506081</v>
      </c>
      <c r="L15" s="39">
        <v>2823483</v>
      </c>
      <c r="M15" s="108">
        <v>115444</v>
      </c>
      <c r="N15" s="143">
        <v>0</v>
      </c>
      <c r="O15" s="39">
        <v>2746575</v>
      </c>
      <c r="P15" s="39">
        <v>571061</v>
      </c>
      <c r="Q15" s="39">
        <v>3433080</v>
      </c>
      <c r="R15" s="160">
        <v>0</v>
      </c>
      <c r="S15" s="143">
        <v>0</v>
      </c>
      <c r="T15" s="39">
        <v>472</v>
      </c>
      <c r="U15" s="39">
        <v>0</v>
      </c>
      <c r="V15" s="39">
        <v>472</v>
      </c>
      <c r="W15" s="108">
        <v>0</v>
      </c>
      <c r="X15" s="143">
        <v>0</v>
      </c>
      <c r="Y15" s="39">
        <v>0</v>
      </c>
      <c r="Z15" s="39">
        <v>0</v>
      </c>
      <c r="AA15" s="39">
        <v>0</v>
      </c>
    </row>
    <row r="16" spans="1:27" ht="33" customHeight="1" thickBot="1">
      <c r="A16" s="6" t="s">
        <v>72</v>
      </c>
      <c r="B16" s="39">
        <v>57496</v>
      </c>
      <c r="C16" s="39">
        <v>18822</v>
      </c>
      <c r="D16" s="39">
        <v>29329</v>
      </c>
      <c r="E16" s="39">
        <v>346672</v>
      </c>
      <c r="F16" s="39">
        <v>149780</v>
      </c>
      <c r="G16" s="39">
        <v>154857</v>
      </c>
      <c r="H16" s="39">
        <v>410840</v>
      </c>
      <c r="I16" s="39">
        <v>524541</v>
      </c>
      <c r="J16" s="39">
        <v>0</v>
      </c>
      <c r="K16" s="39">
        <v>0</v>
      </c>
      <c r="L16" s="39">
        <v>1692337</v>
      </c>
      <c r="M16" s="108">
        <v>209567</v>
      </c>
      <c r="N16" s="143">
        <v>69113</v>
      </c>
      <c r="O16" s="39">
        <v>179115</v>
      </c>
      <c r="P16" s="39">
        <v>829911</v>
      </c>
      <c r="Q16" s="39">
        <v>1287706</v>
      </c>
      <c r="R16" s="160">
        <v>0</v>
      </c>
      <c r="S16" s="143">
        <v>0</v>
      </c>
      <c r="T16" s="39">
        <v>0</v>
      </c>
      <c r="U16" s="39">
        <v>48561</v>
      </c>
      <c r="V16" s="39">
        <v>48561</v>
      </c>
      <c r="W16" s="108">
        <v>0</v>
      </c>
      <c r="X16" s="143">
        <v>0</v>
      </c>
      <c r="Y16" s="39">
        <v>0</v>
      </c>
      <c r="Z16" s="39">
        <v>0</v>
      </c>
      <c r="AA16" s="39">
        <v>0</v>
      </c>
    </row>
    <row r="17" spans="1:27" ht="33" customHeight="1" thickBot="1" thickTop="1">
      <c r="A17" s="8" t="s">
        <v>78</v>
      </c>
      <c r="B17" s="41">
        <f aca="true" t="shared" si="0" ref="B17:Q17">SUM(B5:B16)</f>
        <v>416597</v>
      </c>
      <c r="C17" s="41">
        <f t="shared" si="0"/>
        <v>212782</v>
      </c>
      <c r="D17" s="41">
        <f t="shared" si="0"/>
        <v>4389919</v>
      </c>
      <c r="E17" s="41">
        <f t="shared" si="0"/>
        <v>6537291</v>
      </c>
      <c r="F17" s="41">
        <f t="shared" si="0"/>
        <v>4265412</v>
      </c>
      <c r="G17" s="41">
        <f t="shared" si="0"/>
        <v>3043443</v>
      </c>
      <c r="H17" s="41">
        <f t="shared" si="0"/>
        <v>12214984</v>
      </c>
      <c r="I17" s="41">
        <f t="shared" si="0"/>
        <v>24378803</v>
      </c>
      <c r="J17" s="41">
        <f t="shared" si="0"/>
        <v>2928916</v>
      </c>
      <c r="K17" s="41">
        <f t="shared" si="0"/>
        <v>644008</v>
      </c>
      <c r="L17" s="41">
        <f t="shared" si="0"/>
        <v>59032155</v>
      </c>
      <c r="M17" s="110">
        <f t="shared" si="0"/>
        <v>3336854</v>
      </c>
      <c r="N17" s="149">
        <f t="shared" si="0"/>
        <v>108287</v>
      </c>
      <c r="O17" s="41">
        <f t="shared" si="0"/>
        <v>41040139</v>
      </c>
      <c r="P17" s="41">
        <f t="shared" si="0"/>
        <v>7726874</v>
      </c>
      <c r="Q17" s="41">
        <f t="shared" si="0"/>
        <v>52212154</v>
      </c>
      <c r="R17" s="163">
        <f aca="true" t="shared" si="1" ref="R17:AA17">SUM(R5:R16)</f>
        <v>225016</v>
      </c>
      <c r="S17" s="149">
        <f t="shared" si="1"/>
        <v>102297</v>
      </c>
      <c r="T17" s="41">
        <f t="shared" si="1"/>
        <v>267783</v>
      </c>
      <c r="U17" s="41">
        <f t="shared" si="1"/>
        <v>2080793</v>
      </c>
      <c r="V17" s="41">
        <f t="shared" si="1"/>
        <v>2675889</v>
      </c>
      <c r="W17" s="110">
        <f t="shared" si="1"/>
        <v>0</v>
      </c>
      <c r="X17" s="149">
        <f t="shared" si="1"/>
        <v>0</v>
      </c>
      <c r="Y17" s="41">
        <f t="shared" si="1"/>
        <v>6209502</v>
      </c>
      <c r="Z17" s="41">
        <f t="shared" si="1"/>
        <v>0</v>
      </c>
      <c r="AA17" s="41">
        <f t="shared" si="1"/>
        <v>6209502</v>
      </c>
    </row>
    <row r="18" spans="1:27" ht="33" customHeight="1" thickTop="1">
      <c r="A18" s="6" t="s">
        <v>9</v>
      </c>
      <c r="B18" s="39">
        <v>6038</v>
      </c>
      <c r="C18" s="39">
        <v>8852</v>
      </c>
      <c r="D18" s="39">
        <v>0</v>
      </c>
      <c r="E18" s="39">
        <v>56406</v>
      </c>
      <c r="F18" s="39">
        <v>49882</v>
      </c>
      <c r="G18" s="39">
        <v>20821</v>
      </c>
      <c r="H18" s="39">
        <v>17377</v>
      </c>
      <c r="I18" s="39">
        <v>426800</v>
      </c>
      <c r="J18" s="39">
        <v>0</v>
      </c>
      <c r="K18" s="39">
        <v>0</v>
      </c>
      <c r="L18" s="39">
        <v>586176</v>
      </c>
      <c r="M18" s="108">
        <v>9036</v>
      </c>
      <c r="N18" s="143">
        <v>0</v>
      </c>
      <c r="O18" s="39">
        <v>3856955</v>
      </c>
      <c r="P18" s="39">
        <v>58748</v>
      </c>
      <c r="Q18" s="39">
        <v>3924739</v>
      </c>
      <c r="R18" s="160">
        <v>0</v>
      </c>
      <c r="S18" s="143">
        <v>0</v>
      </c>
      <c r="T18" s="39">
        <v>0</v>
      </c>
      <c r="U18" s="39">
        <v>344</v>
      </c>
      <c r="V18" s="39">
        <v>344</v>
      </c>
      <c r="W18" s="108">
        <v>0</v>
      </c>
      <c r="X18" s="143">
        <v>0</v>
      </c>
      <c r="Y18" s="39">
        <v>0</v>
      </c>
      <c r="Z18" s="39">
        <v>0</v>
      </c>
      <c r="AA18" s="39">
        <v>0</v>
      </c>
    </row>
    <row r="19" spans="1:27" ht="33" customHeight="1">
      <c r="A19" s="6" t="s">
        <v>10</v>
      </c>
      <c r="B19" s="39">
        <v>7871</v>
      </c>
      <c r="C19" s="39">
        <v>5166</v>
      </c>
      <c r="D19" s="39">
        <v>21326</v>
      </c>
      <c r="E19" s="39">
        <v>58055</v>
      </c>
      <c r="F19" s="39">
        <v>33204</v>
      </c>
      <c r="G19" s="39">
        <v>39960</v>
      </c>
      <c r="H19" s="39">
        <v>0</v>
      </c>
      <c r="I19" s="39">
        <v>218862</v>
      </c>
      <c r="J19" s="39">
        <v>0</v>
      </c>
      <c r="K19" s="39">
        <v>0</v>
      </c>
      <c r="L19" s="39">
        <v>384444</v>
      </c>
      <c r="M19" s="108">
        <v>7537</v>
      </c>
      <c r="N19" s="143">
        <v>0</v>
      </c>
      <c r="O19" s="39">
        <v>110745</v>
      </c>
      <c r="P19" s="39">
        <v>3044</v>
      </c>
      <c r="Q19" s="39">
        <v>121326</v>
      </c>
      <c r="R19" s="160">
        <v>7325</v>
      </c>
      <c r="S19" s="143">
        <v>1653</v>
      </c>
      <c r="T19" s="39">
        <v>0</v>
      </c>
      <c r="U19" s="39">
        <v>62</v>
      </c>
      <c r="V19" s="39">
        <v>9040</v>
      </c>
      <c r="W19" s="108">
        <v>0</v>
      </c>
      <c r="X19" s="143">
        <v>0</v>
      </c>
      <c r="Y19" s="39">
        <v>0</v>
      </c>
      <c r="Z19" s="39">
        <v>0</v>
      </c>
      <c r="AA19" s="39">
        <v>0</v>
      </c>
    </row>
    <row r="20" spans="1:27" ht="33" customHeight="1">
      <c r="A20" s="6" t="s">
        <v>11</v>
      </c>
      <c r="B20" s="39">
        <v>12767</v>
      </c>
      <c r="C20" s="39">
        <v>10512</v>
      </c>
      <c r="D20" s="39">
        <v>1021</v>
      </c>
      <c r="E20" s="39">
        <v>180900</v>
      </c>
      <c r="F20" s="39">
        <v>38583</v>
      </c>
      <c r="G20" s="39">
        <v>27846</v>
      </c>
      <c r="H20" s="39">
        <v>369782</v>
      </c>
      <c r="I20" s="39">
        <v>192169</v>
      </c>
      <c r="J20" s="39">
        <v>0</v>
      </c>
      <c r="K20" s="39">
        <v>0</v>
      </c>
      <c r="L20" s="39">
        <v>833580</v>
      </c>
      <c r="M20" s="108">
        <v>76303</v>
      </c>
      <c r="N20" s="143">
        <v>0</v>
      </c>
      <c r="O20" s="39">
        <v>679296</v>
      </c>
      <c r="P20" s="39">
        <v>101832</v>
      </c>
      <c r="Q20" s="39">
        <v>857431</v>
      </c>
      <c r="R20" s="160">
        <v>0</v>
      </c>
      <c r="S20" s="143">
        <v>0</v>
      </c>
      <c r="T20" s="39">
        <v>0</v>
      </c>
      <c r="U20" s="39">
        <v>0</v>
      </c>
      <c r="V20" s="39">
        <v>0</v>
      </c>
      <c r="W20" s="108">
        <v>0</v>
      </c>
      <c r="X20" s="143">
        <v>0</v>
      </c>
      <c r="Y20" s="39">
        <v>0</v>
      </c>
      <c r="Z20" s="39">
        <v>0</v>
      </c>
      <c r="AA20" s="39">
        <v>0</v>
      </c>
    </row>
    <row r="21" spans="1:27" ht="33" customHeight="1">
      <c r="A21" s="6" t="s">
        <v>12</v>
      </c>
      <c r="B21" s="39">
        <v>5244</v>
      </c>
      <c r="C21" s="39">
        <v>480</v>
      </c>
      <c r="D21" s="39">
        <v>0</v>
      </c>
      <c r="E21" s="39">
        <v>83044</v>
      </c>
      <c r="F21" s="39">
        <v>21038</v>
      </c>
      <c r="G21" s="39">
        <v>5730</v>
      </c>
      <c r="H21" s="39">
        <v>19417</v>
      </c>
      <c r="I21" s="39">
        <v>60087</v>
      </c>
      <c r="J21" s="39">
        <v>0</v>
      </c>
      <c r="K21" s="39">
        <v>0</v>
      </c>
      <c r="L21" s="39">
        <v>195040</v>
      </c>
      <c r="M21" s="108">
        <v>4118</v>
      </c>
      <c r="N21" s="143">
        <v>0</v>
      </c>
      <c r="O21" s="39">
        <v>0</v>
      </c>
      <c r="P21" s="39">
        <v>56641</v>
      </c>
      <c r="Q21" s="39">
        <v>60759</v>
      </c>
      <c r="R21" s="160">
        <v>1599</v>
      </c>
      <c r="S21" s="143">
        <v>0</v>
      </c>
      <c r="T21" s="39">
        <v>0</v>
      </c>
      <c r="U21" s="39">
        <v>0</v>
      </c>
      <c r="V21" s="39">
        <v>1599</v>
      </c>
      <c r="W21" s="108">
        <v>0</v>
      </c>
      <c r="X21" s="143">
        <v>0</v>
      </c>
      <c r="Y21" s="39">
        <v>0</v>
      </c>
      <c r="Z21" s="39">
        <v>0</v>
      </c>
      <c r="AA21" s="39">
        <v>0</v>
      </c>
    </row>
    <row r="22" spans="1:27" ht="33" customHeight="1">
      <c r="A22" s="9" t="s">
        <v>13</v>
      </c>
      <c r="B22" s="42">
        <v>8403</v>
      </c>
      <c r="C22" s="42">
        <v>5353</v>
      </c>
      <c r="D22" s="42">
        <v>1778</v>
      </c>
      <c r="E22" s="42">
        <v>41917</v>
      </c>
      <c r="F22" s="42">
        <v>35268</v>
      </c>
      <c r="G22" s="42">
        <v>2710</v>
      </c>
      <c r="H22" s="42">
        <v>15510</v>
      </c>
      <c r="I22" s="42">
        <v>163886</v>
      </c>
      <c r="J22" s="42">
        <v>0</v>
      </c>
      <c r="K22" s="42">
        <v>303</v>
      </c>
      <c r="L22" s="42">
        <v>275128</v>
      </c>
      <c r="M22" s="111">
        <v>10374</v>
      </c>
      <c r="N22" s="151">
        <v>0</v>
      </c>
      <c r="O22" s="42">
        <v>605845</v>
      </c>
      <c r="P22" s="42">
        <v>29975</v>
      </c>
      <c r="Q22" s="42">
        <v>646194</v>
      </c>
      <c r="R22" s="164">
        <v>0</v>
      </c>
      <c r="S22" s="151">
        <v>0</v>
      </c>
      <c r="T22" s="42">
        <v>0</v>
      </c>
      <c r="U22" s="42">
        <v>0</v>
      </c>
      <c r="V22" s="42">
        <v>0</v>
      </c>
      <c r="W22" s="111">
        <v>0</v>
      </c>
      <c r="X22" s="151">
        <v>0</v>
      </c>
      <c r="Y22" s="42">
        <v>0</v>
      </c>
      <c r="Z22" s="42">
        <v>0</v>
      </c>
      <c r="AA22" s="42">
        <v>0</v>
      </c>
    </row>
    <row r="23" spans="1:27" ht="33" customHeight="1">
      <c r="A23" s="6" t="s">
        <v>14</v>
      </c>
      <c r="B23" s="39">
        <v>14926</v>
      </c>
      <c r="C23" s="39">
        <v>6522</v>
      </c>
      <c r="D23" s="39">
        <v>0</v>
      </c>
      <c r="E23" s="39">
        <v>90853</v>
      </c>
      <c r="F23" s="39">
        <v>67156</v>
      </c>
      <c r="G23" s="39">
        <v>55607</v>
      </c>
      <c r="H23" s="39">
        <v>211720</v>
      </c>
      <c r="I23" s="39">
        <v>94081</v>
      </c>
      <c r="J23" s="39">
        <v>194825</v>
      </c>
      <c r="K23" s="39">
        <v>50122</v>
      </c>
      <c r="L23" s="39">
        <v>785812</v>
      </c>
      <c r="M23" s="108">
        <v>26993</v>
      </c>
      <c r="N23" s="143">
        <v>0</v>
      </c>
      <c r="O23" s="39">
        <v>163155</v>
      </c>
      <c r="P23" s="39">
        <v>245191</v>
      </c>
      <c r="Q23" s="39">
        <v>435339</v>
      </c>
      <c r="R23" s="160">
        <v>0</v>
      </c>
      <c r="S23" s="143">
        <v>0</v>
      </c>
      <c r="T23" s="39">
        <v>0</v>
      </c>
      <c r="U23" s="39">
        <v>0</v>
      </c>
      <c r="V23" s="39">
        <v>0</v>
      </c>
      <c r="W23" s="108">
        <v>0</v>
      </c>
      <c r="X23" s="143">
        <v>0</v>
      </c>
      <c r="Y23" s="39">
        <v>0</v>
      </c>
      <c r="Z23" s="39">
        <v>0</v>
      </c>
      <c r="AA23" s="39">
        <v>0</v>
      </c>
    </row>
    <row r="24" spans="1:27" ht="33" customHeight="1">
      <c r="A24" s="6" t="s">
        <v>15</v>
      </c>
      <c r="B24" s="39">
        <v>7624</v>
      </c>
      <c r="C24" s="39">
        <v>2380</v>
      </c>
      <c r="D24" s="39">
        <v>3341</v>
      </c>
      <c r="E24" s="39">
        <v>51795</v>
      </c>
      <c r="F24" s="39">
        <v>52610</v>
      </c>
      <c r="G24" s="39">
        <v>27343</v>
      </c>
      <c r="H24" s="39">
        <v>451395</v>
      </c>
      <c r="I24" s="39">
        <v>250739</v>
      </c>
      <c r="J24" s="39">
        <v>0</v>
      </c>
      <c r="K24" s="39">
        <v>0</v>
      </c>
      <c r="L24" s="39">
        <v>847227</v>
      </c>
      <c r="M24" s="108">
        <v>0</v>
      </c>
      <c r="N24" s="143">
        <v>0</v>
      </c>
      <c r="O24" s="39">
        <v>67965</v>
      </c>
      <c r="P24" s="39">
        <v>167911</v>
      </c>
      <c r="Q24" s="39">
        <v>235876</v>
      </c>
      <c r="R24" s="160">
        <v>0</v>
      </c>
      <c r="S24" s="143">
        <v>0</v>
      </c>
      <c r="T24" s="39">
        <v>0</v>
      </c>
      <c r="U24" s="39">
        <v>0</v>
      </c>
      <c r="V24" s="39">
        <v>0</v>
      </c>
      <c r="W24" s="108">
        <v>0</v>
      </c>
      <c r="X24" s="143">
        <v>0</v>
      </c>
      <c r="Y24" s="39">
        <v>0</v>
      </c>
      <c r="Z24" s="39">
        <v>0</v>
      </c>
      <c r="AA24" s="39">
        <v>0</v>
      </c>
    </row>
    <row r="25" spans="1:27" ht="33" customHeight="1">
      <c r="A25" s="6" t="s">
        <v>16</v>
      </c>
      <c r="B25" s="39">
        <v>4880</v>
      </c>
      <c r="C25" s="39">
        <v>680</v>
      </c>
      <c r="D25" s="39">
        <v>23538</v>
      </c>
      <c r="E25" s="39">
        <v>50524</v>
      </c>
      <c r="F25" s="39">
        <v>33388</v>
      </c>
      <c r="G25" s="39">
        <v>11546</v>
      </c>
      <c r="H25" s="39">
        <v>173183</v>
      </c>
      <c r="I25" s="39">
        <v>99579</v>
      </c>
      <c r="J25" s="39">
        <v>0</v>
      </c>
      <c r="K25" s="39">
        <v>0</v>
      </c>
      <c r="L25" s="39">
        <v>397318</v>
      </c>
      <c r="M25" s="108">
        <v>85523</v>
      </c>
      <c r="N25" s="143">
        <v>0</v>
      </c>
      <c r="O25" s="39">
        <v>128672</v>
      </c>
      <c r="P25" s="39">
        <v>32601</v>
      </c>
      <c r="Q25" s="39">
        <v>246796</v>
      </c>
      <c r="R25" s="160">
        <v>0</v>
      </c>
      <c r="S25" s="143">
        <v>0</v>
      </c>
      <c r="T25" s="39">
        <v>0</v>
      </c>
      <c r="U25" s="39">
        <v>0</v>
      </c>
      <c r="V25" s="39">
        <v>0</v>
      </c>
      <c r="W25" s="108">
        <v>0</v>
      </c>
      <c r="X25" s="143">
        <v>0</v>
      </c>
      <c r="Y25" s="39">
        <v>0</v>
      </c>
      <c r="Z25" s="39">
        <v>0</v>
      </c>
      <c r="AA25" s="39">
        <v>0</v>
      </c>
    </row>
    <row r="26" spans="1:27" ht="33" customHeight="1">
      <c r="A26" s="6" t="s">
        <v>17</v>
      </c>
      <c r="B26" s="39">
        <v>6072</v>
      </c>
      <c r="C26" s="39">
        <v>1356</v>
      </c>
      <c r="D26" s="39">
        <v>530</v>
      </c>
      <c r="E26" s="39">
        <v>58704</v>
      </c>
      <c r="F26" s="39">
        <v>46407</v>
      </c>
      <c r="G26" s="39">
        <v>11043</v>
      </c>
      <c r="H26" s="39">
        <v>27223</v>
      </c>
      <c r="I26" s="39">
        <v>242229</v>
      </c>
      <c r="J26" s="39">
        <v>0</v>
      </c>
      <c r="K26" s="39">
        <v>0</v>
      </c>
      <c r="L26" s="39">
        <v>393564</v>
      </c>
      <c r="M26" s="108">
        <v>3657</v>
      </c>
      <c r="N26" s="143">
        <v>0</v>
      </c>
      <c r="O26" s="39">
        <v>54202</v>
      </c>
      <c r="P26" s="39">
        <v>48249</v>
      </c>
      <c r="Q26" s="39">
        <v>106108</v>
      </c>
      <c r="R26" s="160">
        <v>0</v>
      </c>
      <c r="S26" s="143">
        <v>0</v>
      </c>
      <c r="T26" s="39">
        <v>0</v>
      </c>
      <c r="U26" s="39">
        <v>0</v>
      </c>
      <c r="V26" s="39">
        <v>0</v>
      </c>
      <c r="W26" s="108">
        <v>0</v>
      </c>
      <c r="X26" s="143">
        <v>0</v>
      </c>
      <c r="Y26" s="39">
        <v>0</v>
      </c>
      <c r="Z26" s="39">
        <v>0</v>
      </c>
      <c r="AA26" s="39">
        <v>0</v>
      </c>
    </row>
    <row r="27" spans="1:27" ht="33" customHeight="1">
      <c r="A27" s="7" t="s">
        <v>18</v>
      </c>
      <c r="B27" s="40">
        <v>40827</v>
      </c>
      <c r="C27" s="40">
        <v>2143</v>
      </c>
      <c r="D27" s="40">
        <v>10131</v>
      </c>
      <c r="E27" s="40">
        <v>44200</v>
      </c>
      <c r="F27" s="40">
        <v>41081</v>
      </c>
      <c r="G27" s="40">
        <v>14462</v>
      </c>
      <c r="H27" s="40">
        <v>154658</v>
      </c>
      <c r="I27" s="40">
        <v>239853</v>
      </c>
      <c r="J27" s="40">
        <v>0</v>
      </c>
      <c r="K27" s="40">
        <v>0</v>
      </c>
      <c r="L27" s="40">
        <v>547355</v>
      </c>
      <c r="M27" s="109">
        <v>57968</v>
      </c>
      <c r="N27" s="145">
        <v>0</v>
      </c>
      <c r="O27" s="40">
        <v>12905003</v>
      </c>
      <c r="P27" s="40">
        <v>724338</v>
      </c>
      <c r="Q27" s="40">
        <v>13687309</v>
      </c>
      <c r="R27" s="161">
        <v>0</v>
      </c>
      <c r="S27" s="145">
        <v>0</v>
      </c>
      <c r="T27" s="40">
        <v>0</v>
      </c>
      <c r="U27" s="40">
        <v>0</v>
      </c>
      <c r="V27" s="40">
        <v>0</v>
      </c>
      <c r="W27" s="109">
        <v>0</v>
      </c>
      <c r="X27" s="145">
        <v>0</v>
      </c>
      <c r="Y27" s="40">
        <v>0</v>
      </c>
      <c r="Z27" s="40">
        <v>0</v>
      </c>
      <c r="AA27" s="40">
        <v>0</v>
      </c>
    </row>
    <row r="28" spans="1:27" ht="33" customHeight="1">
      <c r="A28" s="6" t="s">
        <v>19</v>
      </c>
      <c r="B28" s="39">
        <v>1374</v>
      </c>
      <c r="C28" s="39">
        <v>78</v>
      </c>
      <c r="D28" s="39">
        <v>207</v>
      </c>
      <c r="E28" s="39">
        <v>1076</v>
      </c>
      <c r="F28" s="39">
        <v>16718</v>
      </c>
      <c r="G28" s="39">
        <v>308</v>
      </c>
      <c r="H28" s="39">
        <v>33975</v>
      </c>
      <c r="I28" s="39">
        <v>39032</v>
      </c>
      <c r="J28" s="39">
        <v>740652</v>
      </c>
      <c r="K28" s="39">
        <v>0</v>
      </c>
      <c r="L28" s="39">
        <v>833420</v>
      </c>
      <c r="M28" s="108">
        <v>0</v>
      </c>
      <c r="N28" s="143">
        <v>0</v>
      </c>
      <c r="O28" s="39">
        <v>13295568</v>
      </c>
      <c r="P28" s="39">
        <v>839330</v>
      </c>
      <c r="Q28" s="39">
        <v>14134898</v>
      </c>
      <c r="R28" s="160">
        <v>0</v>
      </c>
      <c r="S28" s="143">
        <v>0</v>
      </c>
      <c r="T28" s="39">
        <v>5175</v>
      </c>
      <c r="U28" s="39">
        <v>6462</v>
      </c>
      <c r="V28" s="39">
        <v>11637</v>
      </c>
      <c r="W28" s="108">
        <v>0</v>
      </c>
      <c r="X28" s="143">
        <v>0</v>
      </c>
      <c r="Y28" s="39">
        <v>0</v>
      </c>
      <c r="Z28" s="39">
        <v>0</v>
      </c>
      <c r="AA28" s="39">
        <v>0</v>
      </c>
    </row>
    <row r="29" spans="1:27" ht="33" customHeight="1">
      <c r="A29" s="6" t="s">
        <v>20</v>
      </c>
      <c r="B29" s="39">
        <v>4143</v>
      </c>
      <c r="C29" s="39">
        <v>5418</v>
      </c>
      <c r="D29" s="39">
        <v>21549</v>
      </c>
      <c r="E29" s="39">
        <v>54090</v>
      </c>
      <c r="F29" s="39">
        <v>50248</v>
      </c>
      <c r="G29" s="39">
        <v>28421</v>
      </c>
      <c r="H29" s="39">
        <v>19444</v>
      </c>
      <c r="I29" s="39">
        <v>433038</v>
      </c>
      <c r="J29" s="39">
        <v>0</v>
      </c>
      <c r="K29" s="39">
        <v>0</v>
      </c>
      <c r="L29" s="39">
        <v>616351</v>
      </c>
      <c r="M29" s="108">
        <v>15839</v>
      </c>
      <c r="N29" s="143">
        <v>813</v>
      </c>
      <c r="O29" s="39">
        <v>38717595</v>
      </c>
      <c r="P29" s="39">
        <v>687185</v>
      </c>
      <c r="Q29" s="39">
        <v>39421432</v>
      </c>
      <c r="R29" s="160">
        <v>736</v>
      </c>
      <c r="S29" s="143">
        <v>4296</v>
      </c>
      <c r="T29" s="39">
        <v>0</v>
      </c>
      <c r="U29" s="39">
        <v>21464</v>
      </c>
      <c r="V29" s="39">
        <v>26496</v>
      </c>
      <c r="W29" s="108">
        <v>0</v>
      </c>
      <c r="X29" s="143">
        <v>0</v>
      </c>
      <c r="Y29" s="39">
        <v>0</v>
      </c>
      <c r="Z29" s="39">
        <v>0</v>
      </c>
      <c r="AA29" s="39">
        <v>0</v>
      </c>
    </row>
    <row r="30" spans="1:27" ht="33" customHeight="1">
      <c r="A30" s="6" t="s">
        <v>73</v>
      </c>
      <c r="B30" s="39">
        <v>2720</v>
      </c>
      <c r="C30" s="39">
        <v>26296</v>
      </c>
      <c r="D30" s="39">
        <v>27451</v>
      </c>
      <c r="E30" s="39">
        <v>142982</v>
      </c>
      <c r="F30" s="39">
        <v>158129</v>
      </c>
      <c r="G30" s="39">
        <v>65102</v>
      </c>
      <c r="H30" s="39">
        <v>262285</v>
      </c>
      <c r="I30" s="39">
        <v>2196641</v>
      </c>
      <c r="J30" s="39">
        <v>999897</v>
      </c>
      <c r="K30" s="39">
        <v>1095126</v>
      </c>
      <c r="L30" s="39">
        <v>4976629</v>
      </c>
      <c r="M30" s="108">
        <v>89086</v>
      </c>
      <c r="N30" s="143">
        <v>0</v>
      </c>
      <c r="O30" s="39">
        <v>90423501</v>
      </c>
      <c r="P30" s="39">
        <v>970101</v>
      </c>
      <c r="Q30" s="39">
        <v>91482688</v>
      </c>
      <c r="R30" s="160">
        <v>890</v>
      </c>
      <c r="S30" s="143">
        <v>38130</v>
      </c>
      <c r="T30" s="39">
        <v>12086</v>
      </c>
      <c r="U30" s="39">
        <v>31607</v>
      </c>
      <c r="V30" s="39">
        <v>82713</v>
      </c>
      <c r="W30" s="108">
        <v>0</v>
      </c>
      <c r="X30" s="143">
        <v>0</v>
      </c>
      <c r="Y30" s="39">
        <v>0</v>
      </c>
      <c r="Z30" s="39">
        <v>0</v>
      </c>
      <c r="AA30" s="39">
        <v>0</v>
      </c>
    </row>
    <row r="31" spans="1:27" ht="33" customHeight="1">
      <c r="A31" s="6" t="s">
        <v>21</v>
      </c>
      <c r="B31" s="39">
        <v>7639</v>
      </c>
      <c r="C31" s="39">
        <v>934</v>
      </c>
      <c r="D31" s="39">
        <v>18318</v>
      </c>
      <c r="E31" s="39">
        <v>44664</v>
      </c>
      <c r="F31" s="39">
        <v>45509</v>
      </c>
      <c r="G31" s="39">
        <v>9242</v>
      </c>
      <c r="H31" s="39">
        <v>932</v>
      </c>
      <c r="I31" s="39">
        <v>570001</v>
      </c>
      <c r="J31" s="39">
        <v>0</v>
      </c>
      <c r="K31" s="39">
        <v>0</v>
      </c>
      <c r="L31" s="39">
        <v>697239</v>
      </c>
      <c r="M31" s="108">
        <v>7321</v>
      </c>
      <c r="N31" s="143">
        <v>0</v>
      </c>
      <c r="O31" s="39">
        <v>254339</v>
      </c>
      <c r="P31" s="39">
        <v>538473</v>
      </c>
      <c r="Q31" s="39">
        <v>800133</v>
      </c>
      <c r="R31" s="160">
        <v>0</v>
      </c>
      <c r="S31" s="143">
        <v>0</v>
      </c>
      <c r="T31" s="39">
        <v>0</v>
      </c>
      <c r="U31" s="39">
        <v>4051</v>
      </c>
      <c r="V31" s="39">
        <v>4051</v>
      </c>
      <c r="W31" s="108">
        <v>0</v>
      </c>
      <c r="X31" s="143">
        <v>0</v>
      </c>
      <c r="Y31" s="39">
        <v>0</v>
      </c>
      <c r="Z31" s="39">
        <v>0</v>
      </c>
      <c r="AA31" s="39">
        <v>0</v>
      </c>
    </row>
    <row r="32" spans="1:27" ht="33" customHeight="1">
      <c r="A32" s="9" t="s">
        <v>22</v>
      </c>
      <c r="B32" s="42">
        <v>5003</v>
      </c>
      <c r="C32" s="42">
        <v>1273</v>
      </c>
      <c r="D32" s="42">
        <v>0</v>
      </c>
      <c r="E32" s="42">
        <v>62795</v>
      </c>
      <c r="F32" s="42">
        <v>90063</v>
      </c>
      <c r="G32" s="42">
        <v>14384</v>
      </c>
      <c r="H32" s="42">
        <v>95732</v>
      </c>
      <c r="I32" s="42">
        <v>132877</v>
      </c>
      <c r="J32" s="42">
        <v>0</v>
      </c>
      <c r="K32" s="42">
        <v>0</v>
      </c>
      <c r="L32" s="42">
        <v>402127</v>
      </c>
      <c r="M32" s="111">
        <v>52768</v>
      </c>
      <c r="N32" s="151">
        <v>0</v>
      </c>
      <c r="O32" s="42">
        <v>345174</v>
      </c>
      <c r="P32" s="42">
        <v>18296</v>
      </c>
      <c r="Q32" s="42">
        <v>416238</v>
      </c>
      <c r="R32" s="164">
        <v>1318</v>
      </c>
      <c r="S32" s="151">
        <v>217</v>
      </c>
      <c r="T32" s="42">
        <v>2194</v>
      </c>
      <c r="U32" s="42">
        <v>19262</v>
      </c>
      <c r="V32" s="42">
        <v>22991</v>
      </c>
      <c r="W32" s="111">
        <v>0</v>
      </c>
      <c r="X32" s="151">
        <v>0</v>
      </c>
      <c r="Y32" s="42">
        <v>0</v>
      </c>
      <c r="Z32" s="42">
        <v>0</v>
      </c>
      <c r="AA32" s="42">
        <v>0</v>
      </c>
    </row>
    <row r="33" spans="1:27" ht="33" customHeight="1">
      <c r="A33" s="6" t="s">
        <v>23</v>
      </c>
      <c r="B33" s="39">
        <v>11600</v>
      </c>
      <c r="C33" s="39">
        <v>1597</v>
      </c>
      <c r="D33" s="39">
        <v>6436</v>
      </c>
      <c r="E33" s="39">
        <v>47011</v>
      </c>
      <c r="F33" s="39">
        <v>14441</v>
      </c>
      <c r="G33" s="39">
        <v>12906</v>
      </c>
      <c r="H33" s="39">
        <v>125477</v>
      </c>
      <c r="I33" s="39">
        <v>507460</v>
      </c>
      <c r="J33" s="39">
        <v>0</v>
      </c>
      <c r="K33" s="39">
        <v>28272</v>
      </c>
      <c r="L33" s="39">
        <v>755200</v>
      </c>
      <c r="M33" s="108">
        <v>4990</v>
      </c>
      <c r="N33" s="143">
        <v>683</v>
      </c>
      <c r="O33" s="39">
        <v>2477706</v>
      </c>
      <c r="P33" s="39">
        <v>1527638</v>
      </c>
      <c r="Q33" s="39">
        <v>4011017</v>
      </c>
      <c r="R33" s="160">
        <v>0</v>
      </c>
      <c r="S33" s="143">
        <v>0</v>
      </c>
      <c r="T33" s="39">
        <v>0</v>
      </c>
      <c r="U33" s="39">
        <v>0</v>
      </c>
      <c r="V33" s="39">
        <v>0</v>
      </c>
      <c r="W33" s="108">
        <v>0</v>
      </c>
      <c r="X33" s="143">
        <v>0</v>
      </c>
      <c r="Y33" s="39">
        <v>0</v>
      </c>
      <c r="Z33" s="39">
        <v>0</v>
      </c>
      <c r="AA33" s="39">
        <v>0</v>
      </c>
    </row>
    <row r="34" spans="1:27" ht="33" customHeight="1">
      <c r="A34" s="6" t="s">
        <v>24</v>
      </c>
      <c r="B34" s="39">
        <v>16406</v>
      </c>
      <c r="C34" s="39">
        <v>142</v>
      </c>
      <c r="D34" s="39">
        <v>0</v>
      </c>
      <c r="E34" s="39">
        <v>151726</v>
      </c>
      <c r="F34" s="39">
        <v>71130</v>
      </c>
      <c r="G34" s="39">
        <v>48493</v>
      </c>
      <c r="H34" s="39">
        <v>137497</v>
      </c>
      <c r="I34" s="39">
        <v>1478513</v>
      </c>
      <c r="J34" s="39">
        <v>20416</v>
      </c>
      <c r="K34" s="39">
        <v>101894</v>
      </c>
      <c r="L34" s="39">
        <v>2026217</v>
      </c>
      <c r="M34" s="108">
        <v>247595</v>
      </c>
      <c r="N34" s="143">
        <v>0</v>
      </c>
      <c r="O34" s="39">
        <v>432354</v>
      </c>
      <c r="P34" s="39">
        <v>293663</v>
      </c>
      <c r="Q34" s="39">
        <v>973612</v>
      </c>
      <c r="R34" s="160">
        <v>392</v>
      </c>
      <c r="S34" s="143">
        <v>9440</v>
      </c>
      <c r="T34" s="39">
        <v>1752</v>
      </c>
      <c r="U34" s="39">
        <v>7087</v>
      </c>
      <c r="V34" s="39">
        <v>18671</v>
      </c>
      <c r="W34" s="108">
        <v>0</v>
      </c>
      <c r="X34" s="143">
        <v>0</v>
      </c>
      <c r="Y34" s="39">
        <v>0</v>
      </c>
      <c r="Z34" s="39">
        <v>0</v>
      </c>
      <c r="AA34" s="39">
        <v>0</v>
      </c>
    </row>
    <row r="35" spans="1:27" ht="33" customHeight="1">
      <c r="A35" s="6" t="s">
        <v>25</v>
      </c>
      <c r="B35" s="39">
        <v>3829</v>
      </c>
      <c r="C35" s="39">
        <v>746</v>
      </c>
      <c r="D35" s="39">
        <v>1399</v>
      </c>
      <c r="E35" s="39">
        <v>127544</v>
      </c>
      <c r="F35" s="39">
        <v>48738</v>
      </c>
      <c r="G35" s="39">
        <v>57184</v>
      </c>
      <c r="H35" s="39">
        <v>147540</v>
      </c>
      <c r="I35" s="39">
        <v>140081</v>
      </c>
      <c r="J35" s="39">
        <v>0</v>
      </c>
      <c r="K35" s="39">
        <v>0</v>
      </c>
      <c r="L35" s="39">
        <v>527061</v>
      </c>
      <c r="M35" s="108">
        <v>29404</v>
      </c>
      <c r="N35" s="143">
        <v>0</v>
      </c>
      <c r="O35" s="39">
        <v>562235</v>
      </c>
      <c r="P35" s="39">
        <v>24279</v>
      </c>
      <c r="Q35" s="39">
        <v>615918</v>
      </c>
      <c r="R35" s="160">
        <v>3663</v>
      </c>
      <c r="S35" s="143">
        <v>0</v>
      </c>
      <c r="T35" s="39">
        <v>7589</v>
      </c>
      <c r="U35" s="39">
        <v>97188</v>
      </c>
      <c r="V35" s="39">
        <v>108440</v>
      </c>
      <c r="W35" s="108">
        <v>0</v>
      </c>
      <c r="X35" s="143">
        <v>0</v>
      </c>
      <c r="Y35" s="39">
        <v>0</v>
      </c>
      <c r="Z35" s="39">
        <v>0</v>
      </c>
      <c r="AA35" s="39">
        <v>0</v>
      </c>
    </row>
    <row r="36" spans="1:27" ht="33" customHeight="1">
      <c r="A36" s="6" t="s">
        <v>26</v>
      </c>
      <c r="B36" s="39">
        <v>992</v>
      </c>
      <c r="C36" s="39">
        <v>293</v>
      </c>
      <c r="D36" s="39">
        <v>12140</v>
      </c>
      <c r="E36" s="39">
        <v>23592</v>
      </c>
      <c r="F36" s="39">
        <v>22138</v>
      </c>
      <c r="G36" s="39">
        <v>12433</v>
      </c>
      <c r="H36" s="39">
        <v>0</v>
      </c>
      <c r="I36" s="39">
        <v>57035</v>
      </c>
      <c r="J36" s="39">
        <v>0</v>
      </c>
      <c r="K36" s="39">
        <v>0</v>
      </c>
      <c r="L36" s="39">
        <v>128623</v>
      </c>
      <c r="M36" s="108">
        <v>637</v>
      </c>
      <c r="N36" s="143">
        <v>0</v>
      </c>
      <c r="O36" s="39">
        <v>0</v>
      </c>
      <c r="P36" s="39">
        <v>0</v>
      </c>
      <c r="Q36" s="39">
        <v>637</v>
      </c>
      <c r="R36" s="160">
        <v>1062</v>
      </c>
      <c r="S36" s="143">
        <v>0</v>
      </c>
      <c r="T36" s="39">
        <v>0</v>
      </c>
      <c r="U36" s="39">
        <v>0</v>
      </c>
      <c r="V36" s="39">
        <v>1062</v>
      </c>
      <c r="W36" s="108">
        <v>0</v>
      </c>
      <c r="X36" s="143">
        <v>0</v>
      </c>
      <c r="Y36" s="39">
        <v>0</v>
      </c>
      <c r="Z36" s="39">
        <v>0</v>
      </c>
      <c r="AA36" s="39">
        <v>0</v>
      </c>
    </row>
    <row r="37" spans="1:27" ht="33" customHeight="1">
      <c r="A37" s="7" t="s">
        <v>27</v>
      </c>
      <c r="B37" s="40">
        <v>9991</v>
      </c>
      <c r="C37" s="40">
        <v>548</v>
      </c>
      <c r="D37" s="40">
        <v>18582</v>
      </c>
      <c r="E37" s="40">
        <v>35806</v>
      </c>
      <c r="F37" s="40">
        <v>10281</v>
      </c>
      <c r="G37" s="40">
        <v>28611</v>
      </c>
      <c r="H37" s="40">
        <v>0</v>
      </c>
      <c r="I37" s="40">
        <v>326495</v>
      </c>
      <c r="J37" s="40">
        <v>0</v>
      </c>
      <c r="K37" s="40">
        <v>1972</v>
      </c>
      <c r="L37" s="40">
        <v>432286</v>
      </c>
      <c r="M37" s="109">
        <v>14065</v>
      </c>
      <c r="N37" s="145">
        <v>0</v>
      </c>
      <c r="O37" s="40">
        <v>3749062</v>
      </c>
      <c r="P37" s="40">
        <v>44329</v>
      </c>
      <c r="Q37" s="40">
        <v>3807456</v>
      </c>
      <c r="R37" s="161">
        <v>0</v>
      </c>
      <c r="S37" s="145">
        <v>0</v>
      </c>
      <c r="T37" s="40">
        <v>0</v>
      </c>
      <c r="U37" s="40">
        <v>0</v>
      </c>
      <c r="V37" s="40">
        <v>0</v>
      </c>
      <c r="W37" s="109">
        <v>0</v>
      </c>
      <c r="X37" s="145">
        <v>0</v>
      </c>
      <c r="Y37" s="40">
        <v>0</v>
      </c>
      <c r="Z37" s="40">
        <v>0</v>
      </c>
      <c r="AA37" s="40">
        <v>0</v>
      </c>
    </row>
    <row r="38" spans="1:27" ht="33" customHeight="1">
      <c r="A38" s="6" t="s">
        <v>28</v>
      </c>
      <c r="B38" s="39">
        <v>3900</v>
      </c>
      <c r="C38" s="39">
        <v>499</v>
      </c>
      <c r="D38" s="39">
        <v>0</v>
      </c>
      <c r="E38" s="39">
        <v>18117</v>
      </c>
      <c r="F38" s="39">
        <v>27482</v>
      </c>
      <c r="G38" s="39">
        <v>8980</v>
      </c>
      <c r="H38" s="39">
        <v>0</v>
      </c>
      <c r="I38" s="39">
        <v>81710</v>
      </c>
      <c r="J38" s="39">
        <v>0</v>
      </c>
      <c r="K38" s="39">
        <v>0</v>
      </c>
      <c r="L38" s="39">
        <v>140688</v>
      </c>
      <c r="M38" s="108">
        <v>0</v>
      </c>
      <c r="N38" s="143">
        <v>0</v>
      </c>
      <c r="O38" s="39">
        <v>1443</v>
      </c>
      <c r="P38" s="39">
        <v>0</v>
      </c>
      <c r="Q38" s="39">
        <v>1443</v>
      </c>
      <c r="R38" s="160">
        <v>364</v>
      </c>
      <c r="S38" s="143">
        <v>0</v>
      </c>
      <c r="T38" s="39">
        <v>0</v>
      </c>
      <c r="U38" s="39">
        <v>4146</v>
      </c>
      <c r="V38" s="39">
        <v>4510</v>
      </c>
      <c r="W38" s="108">
        <v>0</v>
      </c>
      <c r="X38" s="143">
        <v>0</v>
      </c>
      <c r="Y38" s="39">
        <v>0</v>
      </c>
      <c r="Z38" s="39">
        <v>0</v>
      </c>
      <c r="AA38" s="39">
        <v>0</v>
      </c>
    </row>
    <row r="39" spans="1:27" ht="33" customHeight="1">
      <c r="A39" s="6" t="s">
        <v>29</v>
      </c>
      <c r="B39" s="39">
        <v>7562</v>
      </c>
      <c r="C39" s="39">
        <v>0</v>
      </c>
      <c r="D39" s="39">
        <v>0</v>
      </c>
      <c r="E39" s="39">
        <v>23625</v>
      </c>
      <c r="F39" s="39">
        <v>29583</v>
      </c>
      <c r="G39" s="39">
        <v>10214</v>
      </c>
      <c r="H39" s="39">
        <v>61702</v>
      </c>
      <c r="I39" s="39">
        <v>191326</v>
      </c>
      <c r="J39" s="39">
        <v>0</v>
      </c>
      <c r="K39" s="39">
        <v>0</v>
      </c>
      <c r="L39" s="39">
        <v>324012</v>
      </c>
      <c r="M39" s="108">
        <v>62523</v>
      </c>
      <c r="N39" s="143">
        <v>3399</v>
      </c>
      <c r="O39" s="39">
        <v>3786998</v>
      </c>
      <c r="P39" s="39">
        <v>148119</v>
      </c>
      <c r="Q39" s="39">
        <v>4001039</v>
      </c>
      <c r="R39" s="160">
        <v>2219</v>
      </c>
      <c r="S39" s="143">
        <v>7573</v>
      </c>
      <c r="T39" s="39">
        <v>608</v>
      </c>
      <c r="U39" s="39">
        <v>7</v>
      </c>
      <c r="V39" s="39">
        <v>10407</v>
      </c>
      <c r="W39" s="108">
        <v>0</v>
      </c>
      <c r="X39" s="143">
        <v>0</v>
      </c>
      <c r="Y39" s="39">
        <v>0</v>
      </c>
      <c r="Z39" s="39">
        <v>0</v>
      </c>
      <c r="AA39" s="39">
        <v>0</v>
      </c>
    </row>
    <row r="40" spans="1:27" ht="33" customHeight="1">
      <c r="A40" s="6" t="s">
        <v>30</v>
      </c>
      <c r="B40" s="39">
        <v>5622</v>
      </c>
      <c r="C40" s="39">
        <v>0</v>
      </c>
      <c r="D40" s="39">
        <v>0</v>
      </c>
      <c r="E40" s="39">
        <v>23394</v>
      </c>
      <c r="F40" s="39">
        <v>12580</v>
      </c>
      <c r="G40" s="39">
        <v>9891</v>
      </c>
      <c r="H40" s="39">
        <v>0</v>
      </c>
      <c r="I40" s="39">
        <v>784371</v>
      </c>
      <c r="J40" s="39">
        <v>0</v>
      </c>
      <c r="K40" s="39">
        <v>545</v>
      </c>
      <c r="L40" s="39">
        <v>836403</v>
      </c>
      <c r="M40" s="108">
        <v>18071</v>
      </c>
      <c r="N40" s="143">
        <v>0</v>
      </c>
      <c r="O40" s="39">
        <v>139665</v>
      </c>
      <c r="P40" s="39">
        <v>37060</v>
      </c>
      <c r="Q40" s="39">
        <v>194796</v>
      </c>
      <c r="R40" s="160">
        <v>0</v>
      </c>
      <c r="S40" s="143">
        <v>0</v>
      </c>
      <c r="T40" s="39">
        <v>0</v>
      </c>
      <c r="U40" s="39">
        <v>0</v>
      </c>
      <c r="V40" s="39">
        <v>0</v>
      </c>
      <c r="W40" s="108">
        <v>0</v>
      </c>
      <c r="X40" s="143">
        <v>0</v>
      </c>
      <c r="Y40" s="39">
        <v>0</v>
      </c>
      <c r="Z40" s="39">
        <v>0</v>
      </c>
      <c r="AA40" s="39">
        <v>0</v>
      </c>
    </row>
    <row r="41" spans="1:27" ht="33" customHeight="1">
      <c r="A41" s="6" t="s">
        <v>74</v>
      </c>
      <c r="B41" s="39">
        <v>30149</v>
      </c>
      <c r="C41" s="39">
        <v>5965</v>
      </c>
      <c r="D41" s="39">
        <v>21019</v>
      </c>
      <c r="E41" s="39">
        <v>123209</v>
      </c>
      <c r="F41" s="39">
        <v>90848</v>
      </c>
      <c r="G41" s="39">
        <v>107071</v>
      </c>
      <c r="H41" s="39">
        <v>50920</v>
      </c>
      <c r="I41" s="39">
        <v>329760</v>
      </c>
      <c r="J41" s="39">
        <v>0</v>
      </c>
      <c r="K41" s="39">
        <v>0</v>
      </c>
      <c r="L41" s="39">
        <v>758941</v>
      </c>
      <c r="M41" s="108">
        <v>56760</v>
      </c>
      <c r="N41" s="143">
        <v>150</v>
      </c>
      <c r="O41" s="39">
        <v>8144682</v>
      </c>
      <c r="P41" s="39">
        <v>156789</v>
      </c>
      <c r="Q41" s="39">
        <v>8358381</v>
      </c>
      <c r="R41" s="160">
        <v>0</v>
      </c>
      <c r="S41" s="143">
        <v>3224</v>
      </c>
      <c r="T41" s="39">
        <v>0</v>
      </c>
      <c r="U41" s="39">
        <v>0</v>
      </c>
      <c r="V41" s="39">
        <v>3224</v>
      </c>
      <c r="W41" s="108">
        <v>0</v>
      </c>
      <c r="X41" s="143">
        <v>0</v>
      </c>
      <c r="Y41" s="39">
        <v>0</v>
      </c>
      <c r="Z41" s="39">
        <v>0</v>
      </c>
      <c r="AA41" s="39">
        <v>0</v>
      </c>
    </row>
    <row r="42" spans="1:27" ht="33" customHeight="1">
      <c r="A42" s="6" t="s">
        <v>31</v>
      </c>
      <c r="B42" s="39">
        <v>12803</v>
      </c>
      <c r="C42" s="39">
        <v>487</v>
      </c>
      <c r="D42" s="39">
        <v>1458</v>
      </c>
      <c r="E42" s="39">
        <v>122197</v>
      </c>
      <c r="F42" s="39">
        <v>57528</v>
      </c>
      <c r="G42" s="39">
        <v>35980</v>
      </c>
      <c r="H42" s="39">
        <v>16019</v>
      </c>
      <c r="I42" s="39">
        <v>276146</v>
      </c>
      <c r="J42" s="39">
        <v>0</v>
      </c>
      <c r="K42" s="39">
        <v>0</v>
      </c>
      <c r="L42" s="39">
        <v>522618</v>
      </c>
      <c r="M42" s="108">
        <v>1981</v>
      </c>
      <c r="N42" s="143">
        <v>0</v>
      </c>
      <c r="O42" s="39">
        <v>6959774</v>
      </c>
      <c r="P42" s="39">
        <v>78976</v>
      </c>
      <c r="Q42" s="39">
        <v>7040731</v>
      </c>
      <c r="R42" s="160">
        <v>0</v>
      </c>
      <c r="S42" s="143">
        <v>0</v>
      </c>
      <c r="T42" s="39">
        <v>0</v>
      </c>
      <c r="U42" s="39">
        <v>28753</v>
      </c>
      <c r="V42" s="39">
        <v>28753</v>
      </c>
      <c r="W42" s="108">
        <v>0</v>
      </c>
      <c r="X42" s="143">
        <v>0</v>
      </c>
      <c r="Y42" s="39">
        <v>0</v>
      </c>
      <c r="Z42" s="39">
        <v>0</v>
      </c>
      <c r="AA42" s="39">
        <v>0</v>
      </c>
    </row>
    <row r="43" spans="1:27" ht="33" customHeight="1">
      <c r="A43" s="5" t="s">
        <v>32</v>
      </c>
      <c r="B43" s="38">
        <v>1582</v>
      </c>
      <c r="C43" s="38">
        <v>1635</v>
      </c>
      <c r="D43" s="38">
        <v>419</v>
      </c>
      <c r="E43" s="38">
        <v>58850</v>
      </c>
      <c r="F43" s="38">
        <v>53671</v>
      </c>
      <c r="G43" s="38">
        <v>14852</v>
      </c>
      <c r="H43" s="38">
        <v>193806</v>
      </c>
      <c r="I43" s="38">
        <v>97386</v>
      </c>
      <c r="J43" s="38">
        <v>0</v>
      </c>
      <c r="K43" s="38">
        <v>46070</v>
      </c>
      <c r="L43" s="38">
        <v>468271</v>
      </c>
      <c r="M43" s="107">
        <v>8040</v>
      </c>
      <c r="N43" s="147">
        <v>259988</v>
      </c>
      <c r="O43" s="38">
        <v>689146</v>
      </c>
      <c r="P43" s="38">
        <v>770785</v>
      </c>
      <c r="Q43" s="38">
        <v>1727959</v>
      </c>
      <c r="R43" s="162">
        <v>29078</v>
      </c>
      <c r="S43" s="147">
        <v>0</v>
      </c>
      <c r="T43" s="38">
        <v>21778</v>
      </c>
      <c r="U43" s="38">
        <v>0</v>
      </c>
      <c r="V43" s="38">
        <v>50856</v>
      </c>
      <c r="W43" s="107">
        <v>0</v>
      </c>
      <c r="X43" s="147">
        <v>0</v>
      </c>
      <c r="Y43" s="38">
        <v>0</v>
      </c>
      <c r="Z43" s="38">
        <v>0</v>
      </c>
      <c r="AA43" s="38">
        <v>0</v>
      </c>
    </row>
    <row r="44" spans="1:27" ht="33" customHeight="1">
      <c r="A44" s="6" t="s">
        <v>33</v>
      </c>
      <c r="B44" s="39">
        <v>2832</v>
      </c>
      <c r="C44" s="39">
        <v>1240</v>
      </c>
      <c r="D44" s="39">
        <v>0</v>
      </c>
      <c r="E44" s="39">
        <v>25094</v>
      </c>
      <c r="F44" s="39">
        <v>19134</v>
      </c>
      <c r="G44" s="39">
        <v>28483</v>
      </c>
      <c r="H44" s="39">
        <v>140636</v>
      </c>
      <c r="I44" s="39">
        <v>98817</v>
      </c>
      <c r="J44" s="39">
        <v>4730</v>
      </c>
      <c r="K44" s="39">
        <v>2924</v>
      </c>
      <c r="L44" s="39">
        <v>323890</v>
      </c>
      <c r="M44" s="108">
        <v>0</v>
      </c>
      <c r="N44" s="143">
        <v>0</v>
      </c>
      <c r="O44" s="39">
        <v>3857</v>
      </c>
      <c r="P44" s="39">
        <v>22675</v>
      </c>
      <c r="Q44" s="39">
        <v>26532</v>
      </c>
      <c r="R44" s="160">
        <v>0</v>
      </c>
      <c r="S44" s="143">
        <v>0</v>
      </c>
      <c r="T44" s="39">
        <v>0</v>
      </c>
      <c r="U44" s="39">
        <v>0</v>
      </c>
      <c r="V44" s="39">
        <v>0</v>
      </c>
      <c r="W44" s="108">
        <v>0</v>
      </c>
      <c r="X44" s="143">
        <v>0</v>
      </c>
      <c r="Y44" s="39">
        <v>0</v>
      </c>
      <c r="Z44" s="39">
        <v>0</v>
      </c>
      <c r="AA44" s="39">
        <v>0</v>
      </c>
    </row>
    <row r="45" spans="1:27" ht="33" customHeight="1">
      <c r="A45" s="6" t="s">
        <v>34</v>
      </c>
      <c r="B45" s="39">
        <v>9410</v>
      </c>
      <c r="C45" s="39">
        <v>1681</v>
      </c>
      <c r="D45" s="39">
        <v>2303</v>
      </c>
      <c r="E45" s="39">
        <v>90486</v>
      </c>
      <c r="F45" s="39">
        <v>61346</v>
      </c>
      <c r="G45" s="39">
        <v>45512</v>
      </c>
      <c r="H45" s="39">
        <v>136814</v>
      </c>
      <c r="I45" s="39">
        <v>357613</v>
      </c>
      <c r="J45" s="39">
        <v>0</v>
      </c>
      <c r="K45" s="39">
        <v>102767</v>
      </c>
      <c r="L45" s="39">
        <v>807932</v>
      </c>
      <c r="M45" s="108">
        <v>25609</v>
      </c>
      <c r="N45" s="143">
        <v>0</v>
      </c>
      <c r="O45" s="39">
        <v>38858</v>
      </c>
      <c r="P45" s="39">
        <v>43785</v>
      </c>
      <c r="Q45" s="39">
        <v>108252</v>
      </c>
      <c r="R45" s="160">
        <v>1062</v>
      </c>
      <c r="S45" s="143">
        <v>1251</v>
      </c>
      <c r="T45" s="39">
        <v>19271</v>
      </c>
      <c r="U45" s="39">
        <v>4225</v>
      </c>
      <c r="V45" s="39">
        <v>25809</v>
      </c>
      <c r="W45" s="108">
        <v>3375</v>
      </c>
      <c r="X45" s="143">
        <v>0</v>
      </c>
      <c r="Y45" s="39">
        <v>0</v>
      </c>
      <c r="Z45" s="39">
        <v>16717</v>
      </c>
      <c r="AA45" s="39">
        <v>20092</v>
      </c>
    </row>
    <row r="46" spans="1:27" ht="33" customHeight="1">
      <c r="A46" s="6" t="s">
        <v>35</v>
      </c>
      <c r="B46" s="39">
        <v>17003</v>
      </c>
      <c r="C46" s="39">
        <v>1936</v>
      </c>
      <c r="D46" s="39">
        <v>0</v>
      </c>
      <c r="E46" s="39">
        <v>115502</v>
      </c>
      <c r="F46" s="39">
        <v>24617</v>
      </c>
      <c r="G46" s="39">
        <v>10056</v>
      </c>
      <c r="H46" s="39">
        <v>61398</v>
      </c>
      <c r="I46" s="39">
        <v>395163</v>
      </c>
      <c r="J46" s="39">
        <v>0</v>
      </c>
      <c r="K46" s="39">
        <v>0</v>
      </c>
      <c r="L46" s="39">
        <v>625675</v>
      </c>
      <c r="M46" s="108">
        <v>11258</v>
      </c>
      <c r="N46" s="143">
        <v>0</v>
      </c>
      <c r="O46" s="39">
        <v>304994</v>
      </c>
      <c r="P46" s="39">
        <v>74283</v>
      </c>
      <c r="Q46" s="39">
        <v>390535</v>
      </c>
      <c r="R46" s="160">
        <v>1367</v>
      </c>
      <c r="S46" s="143">
        <v>0</v>
      </c>
      <c r="T46" s="39">
        <v>0</v>
      </c>
      <c r="U46" s="39">
        <v>86992</v>
      </c>
      <c r="V46" s="39">
        <v>88359</v>
      </c>
      <c r="W46" s="108">
        <v>0</v>
      </c>
      <c r="X46" s="143">
        <v>0</v>
      </c>
      <c r="Y46" s="39">
        <v>0</v>
      </c>
      <c r="Z46" s="39">
        <v>0</v>
      </c>
      <c r="AA46" s="39">
        <v>0</v>
      </c>
    </row>
    <row r="47" spans="1:27" ht="33" customHeight="1">
      <c r="A47" s="7" t="s">
        <v>36</v>
      </c>
      <c r="B47" s="40">
        <v>3168</v>
      </c>
      <c r="C47" s="40">
        <v>848</v>
      </c>
      <c r="D47" s="40">
        <v>0</v>
      </c>
      <c r="E47" s="40">
        <v>54628</v>
      </c>
      <c r="F47" s="40">
        <v>26933</v>
      </c>
      <c r="G47" s="40">
        <v>20378</v>
      </c>
      <c r="H47" s="40">
        <v>19691</v>
      </c>
      <c r="I47" s="40">
        <v>90898</v>
      </c>
      <c r="J47" s="40">
        <v>0</v>
      </c>
      <c r="K47" s="40">
        <v>0</v>
      </c>
      <c r="L47" s="40">
        <v>216544</v>
      </c>
      <c r="M47" s="109">
        <v>55622</v>
      </c>
      <c r="N47" s="145">
        <v>3151</v>
      </c>
      <c r="O47" s="40">
        <v>3533447</v>
      </c>
      <c r="P47" s="40">
        <v>20029</v>
      </c>
      <c r="Q47" s="40">
        <v>3612249</v>
      </c>
      <c r="R47" s="161">
        <v>764</v>
      </c>
      <c r="S47" s="145">
        <v>10533</v>
      </c>
      <c r="T47" s="40">
        <v>1424</v>
      </c>
      <c r="U47" s="40">
        <v>2955</v>
      </c>
      <c r="V47" s="40">
        <v>15676</v>
      </c>
      <c r="W47" s="109">
        <v>0</v>
      </c>
      <c r="X47" s="145">
        <v>0</v>
      </c>
      <c r="Y47" s="40">
        <v>0</v>
      </c>
      <c r="Z47" s="40">
        <v>0</v>
      </c>
      <c r="AA47" s="40">
        <v>0</v>
      </c>
    </row>
    <row r="48" spans="1:27" ht="33" customHeight="1">
      <c r="A48" s="6" t="s">
        <v>37</v>
      </c>
      <c r="B48" s="39">
        <v>6367</v>
      </c>
      <c r="C48" s="39">
        <v>4499</v>
      </c>
      <c r="D48" s="39">
        <v>0</v>
      </c>
      <c r="E48" s="39">
        <v>62424</v>
      </c>
      <c r="F48" s="39">
        <v>33263</v>
      </c>
      <c r="G48" s="39">
        <v>18223</v>
      </c>
      <c r="H48" s="39">
        <v>13193</v>
      </c>
      <c r="I48" s="39">
        <v>384107</v>
      </c>
      <c r="J48" s="39">
        <v>175518</v>
      </c>
      <c r="K48" s="39">
        <v>0</v>
      </c>
      <c r="L48" s="39">
        <v>697594</v>
      </c>
      <c r="M48" s="108">
        <v>59886</v>
      </c>
      <c r="N48" s="143">
        <v>10477</v>
      </c>
      <c r="O48" s="39">
        <v>57176</v>
      </c>
      <c r="P48" s="39">
        <v>98497</v>
      </c>
      <c r="Q48" s="39">
        <v>226036</v>
      </c>
      <c r="R48" s="160">
        <v>0</v>
      </c>
      <c r="S48" s="143">
        <v>1303</v>
      </c>
      <c r="T48" s="39">
        <v>0</v>
      </c>
      <c r="U48" s="39">
        <v>0</v>
      </c>
      <c r="V48" s="39">
        <v>1303</v>
      </c>
      <c r="W48" s="108">
        <v>0</v>
      </c>
      <c r="X48" s="143">
        <v>0</v>
      </c>
      <c r="Y48" s="39">
        <v>90105</v>
      </c>
      <c r="Z48" s="39">
        <v>0</v>
      </c>
      <c r="AA48" s="39">
        <v>90105</v>
      </c>
    </row>
    <row r="49" spans="1:27" ht="33" customHeight="1">
      <c r="A49" s="6" t="s">
        <v>38</v>
      </c>
      <c r="B49" s="39">
        <v>3893</v>
      </c>
      <c r="C49" s="39">
        <v>5760</v>
      </c>
      <c r="D49" s="39">
        <v>0</v>
      </c>
      <c r="E49" s="39">
        <v>40167</v>
      </c>
      <c r="F49" s="39">
        <v>18015</v>
      </c>
      <c r="G49" s="39">
        <v>12592</v>
      </c>
      <c r="H49" s="39">
        <v>114838</v>
      </c>
      <c r="I49" s="39">
        <v>118076</v>
      </c>
      <c r="J49" s="39">
        <v>0</v>
      </c>
      <c r="K49" s="39">
        <v>100374</v>
      </c>
      <c r="L49" s="39">
        <v>413715</v>
      </c>
      <c r="M49" s="108">
        <v>36162</v>
      </c>
      <c r="N49" s="143">
        <v>0</v>
      </c>
      <c r="O49" s="39">
        <v>307661</v>
      </c>
      <c r="P49" s="39">
        <v>222110</v>
      </c>
      <c r="Q49" s="39">
        <v>565933</v>
      </c>
      <c r="R49" s="160">
        <v>0</v>
      </c>
      <c r="S49" s="143">
        <v>0</v>
      </c>
      <c r="T49" s="39">
        <v>0</v>
      </c>
      <c r="U49" s="39">
        <v>0</v>
      </c>
      <c r="V49" s="39">
        <v>0</v>
      </c>
      <c r="W49" s="108">
        <v>0</v>
      </c>
      <c r="X49" s="143">
        <v>0</v>
      </c>
      <c r="Y49" s="39">
        <v>0</v>
      </c>
      <c r="Z49" s="39">
        <v>0</v>
      </c>
      <c r="AA49" s="39">
        <v>0</v>
      </c>
    </row>
    <row r="50" spans="1:27" ht="33" customHeight="1">
      <c r="A50" s="6" t="s">
        <v>39</v>
      </c>
      <c r="B50" s="39">
        <v>6019</v>
      </c>
      <c r="C50" s="39">
        <v>1912</v>
      </c>
      <c r="D50" s="39">
        <v>5235</v>
      </c>
      <c r="E50" s="39">
        <v>192617</v>
      </c>
      <c r="F50" s="39">
        <v>83442</v>
      </c>
      <c r="G50" s="39">
        <v>46205</v>
      </c>
      <c r="H50" s="39">
        <v>392169</v>
      </c>
      <c r="I50" s="39">
        <v>380400</v>
      </c>
      <c r="J50" s="39">
        <v>0</v>
      </c>
      <c r="K50" s="39">
        <v>0</v>
      </c>
      <c r="L50" s="39">
        <v>1107999</v>
      </c>
      <c r="M50" s="108">
        <v>45742</v>
      </c>
      <c r="N50" s="143">
        <v>0</v>
      </c>
      <c r="O50" s="39">
        <v>117131</v>
      </c>
      <c r="P50" s="39">
        <v>171930</v>
      </c>
      <c r="Q50" s="39">
        <v>334803</v>
      </c>
      <c r="R50" s="160">
        <v>3877</v>
      </c>
      <c r="S50" s="143">
        <v>1225</v>
      </c>
      <c r="T50" s="39">
        <v>3420</v>
      </c>
      <c r="U50" s="39">
        <v>797</v>
      </c>
      <c r="V50" s="39">
        <v>9319</v>
      </c>
      <c r="W50" s="108">
        <v>0</v>
      </c>
      <c r="X50" s="143">
        <v>0</v>
      </c>
      <c r="Y50" s="39">
        <v>0</v>
      </c>
      <c r="Z50" s="39">
        <v>0</v>
      </c>
      <c r="AA50" s="39">
        <v>0</v>
      </c>
    </row>
    <row r="51" spans="1:27" ht="33" customHeight="1">
      <c r="A51" s="6" t="s">
        <v>40</v>
      </c>
      <c r="B51" s="39">
        <v>1564</v>
      </c>
      <c r="C51" s="39">
        <v>2721</v>
      </c>
      <c r="D51" s="39">
        <v>2483</v>
      </c>
      <c r="E51" s="39">
        <v>87369</v>
      </c>
      <c r="F51" s="39">
        <v>99134</v>
      </c>
      <c r="G51" s="39">
        <v>47826</v>
      </c>
      <c r="H51" s="39">
        <v>9593</v>
      </c>
      <c r="I51" s="39">
        <v>103099</v>
      </c>
      <c r="J51" s="39">
        <v>0</v>
      </c>
      <c r="K51" s="39">
        <v>0</v>
      </c>
      <c r="L51" s="39">
        <v>353789</v>
      </c>
      <c r="M51" s="108">
        <v>3939</v>
      </c>
      <c r="N51" s="143">
        <v>41145</v>
      </c>
      <c r="O51" s="39">
        <v>314918</v>
      </c>
      <c r="P51" s="39">
        <v>78380</v>
      </c>
      <c r="Q51" s="39">
        <v>438382</v>
      </c>
      <c r="R51" s="160">
        <v>0</v>
      </c>
      <c r="S51" s="143">
        <v>0</v>
      </c>
      <c r="T51" s="39">
        <v>0</v>
      </c>
      <c r="U51" s="39">
        <v>22144</v>
      </c>
      <c r="V51" s="39">
        <v>22144</v>
      </c>
      <c r="W51" s="108">
        <v>0</v>
      </c>
      <c r="X51" s="143">
        <v>0</v>
      </c>
      <c r="Y51" s="39">
        <v>0</v>
      </c>
      <c r="Z51" s="39">
        <v>0</v>
      </c>
      <c r="AA51" s="39">
        <v>0</v>
      </c>
    </row>
    <row r="52" spans="1:27" ht="33" customHeight="1">
      <c r="A52" s="6" t="s">
        <v>41</v>
      </c>
      <c r="B52" s="39">
        <v>7184</v>
      </c>
      <c r="C52" s="39">
        <v>2377</v>
      </c>
      <c r="D52" s="39">
        <v>448</v>
      </c>
      <c r="E52" s="39">
        <v>70991</v>
      </c>
      <c r="F52" s="39">
        <v>49268</v>
      </c>
      <c r="G52" s="39">
        <v>74326</v>
      </c>
      <c r="H52" s="39">
        <v>0</v>
      </c>
      <c r="I52" s="39">
        <v>350390</v>
      </c>
      <c r="J52" s="39">
        <v>0</v>
      </c>
      <c r="K52" s="39">
        <v>0</v>
      </c>
      <c r="L52" s="39">
        <v>554984</v>
      </c>
      <c r="M52" s="108">
        <v>13054</v>
      </c>
      <c r="N52" s="143">
        <v>0</v>
      </c>
      <c r="O52" s="39">
        <v>289662</v>
      </c>
      <c r="P52" s="39">
        <v>40003</v>
      </c>
      <c r="Q52" s="39">
        <v>342719</v>
      </c>
      <c r="R52" s="160">
        <v>29275</v>
      </c>
      <c r="S52" s="143">
        <v>4376</v>
      </c>
      <c r="T52" s="39">
        <v>49341</v>
      </c>
      <c r="U52" s="39">
        <v>0</v>
      </c>
      <c r="V52" s="39">
        <v>82992</v>
      </c>
      <c r="W52" s="108">
        <v>0</v>
      </c>
      <c r="X52" s="143">
        <v>0</v>
      </c>
      <c r="Y52" s="39">
        <v>0</v>
      </c>
      <c r="Z52" s="39">
        <v>0</v>
      </c>
      <c r="AA52" s="39">
        <v>0</v>
      </c>
    </row>
    <row r="53" spans="1:27" ht="33" customHeight="1">
      <c r="A53" s="5" t="s">
        <v>42</v>
      </c>
      <c r="B53" s="38">
        <v>2950</v>
      </c>
      <c r="C53" s="38">
        <v>2367</v>
      </c>
      <c r="D53" s="38">
        <v>0</v>
      </c>
      <c r="E53" s="38">
        <v>54723</v>
      </c>
      <c r="F53" s="38">
        <v>20879</v>
      </c>
      <c r="G53" s="38">
        <v>13043</v>
      </c>
      <c r="H53" s="38">
        <v>13876</v>
      </c>
      <c r="I53" s="38">
        <v>95421</v>
      </c>
      <c r="J53" s="38">
        <v>1737</v>
      </c>
      <c r="K53" s="38">
        <v>0</v>
      </c>
      <c r="L53" s="38">
        <v>204996</v>
      </c>
      <c r="M53" s="107">
        <v>36168</v>
      </c>
      <c r="N53" s="147">
        <v>15170</v>
      </c>
      <c r="O53" s="38">
        <v>25968</v>
      </c>
      <c r="P53" s="38">
        <v>42758</v>
      </c>
      <c r="Q53" s="38">
        <v>120064</v>
      </c>
      <c r="R53" s="162">
        <v>0</v>
      </c>
      <c r="S53" s="147">
        <v>0</v>
      </c>
      <c r="T53" s="38">
        <v>0</v>
      </c>
      <c r="U53" s="38">
        <v>0</v>
      </c>
      <c r="V53" s="38">
        <v>0</v>
      </c>
      <c r="W53" s="107">
        <v>0</v>
      </c>
      <c r="X53" s="147">
        <v>0</v>
      </c>
      <c r="Y53" s="38">
        <v>0</v>
      </c>
      <c r="Z53" s="38">
        <v>0</v>
      </c>
      <c r="AA53" s="38">
        <v>0</v>
      </c>
    </row>
    <row r="54" spans="1:27" ht="33" customHeight="1">
      <c r="A54" s="6" t="s">
        <v>43</v>
      </c>
      <c r="B54" s="39">
        <v>6763</v>
      </c>
      <c r="C54" s="39">
        <v>396</v>
      </c>
      <c r="D54" s="39">
        <v>6953</v>
      </c>
      <c r="E54" s="39">
        <v>96563</v>
      </c>
      <c r="F54" s="39">
        <v>56164</v>
      </c>
      <c r="G54" s="39">
        <v>0</v>
      </c>
      <c r="H54" s="39">
        <v>9523</v>
      </c>
      <c r="I54" s="39">
        <v>229508</v>
      </c>
      <c r="J54" s="39">
        <v>0</v>
      </c>
      <c r="K54" s="39">
        <v>2526</v>
      </c>
      <c r="L54" s="39">
        <v>408396</v>
      </c>
      <c r="M54" s="108">
        <v>28068</v>
      </c>
      <c r="N54" s="143">
        <v>1966</v>
      </c>
      <c r="O54" s="39">
        <v>672064</v>
      </c>
      <c r="P54" s="39">
        <v>77414</v>
      </c>
      <c r="Q54" s="39">
        <v>779512</v>
      </c>
      <c r="R54" s="160">
        <v>0</v>
      </c>
      <c r="S54" s="143">
        <v>0</v>
      </c>
      <c r="T54" s="39">
        <v>0</v>
      </c>
      <c r="U54" s="39">
        <v>0</v>
      </c>
      <c r="V54" s="39">
        <v>0</v>
      </c>
      <c r="W54" s="108">
        <v>0</v>
      </c>
      <c r="X54" s="143">
        <v>0</v>
      </c>
      <c r="Y54" s="39">
        <v>0</v>
      </c>
      <c r="Z54" s="39">
        <v>0</v>
      </c>
      <c r="AA54" s="39">
        <v>0</v>
      </c>
    </row>
    <row r="55" spans="1:27" ht="33" customHeight="1">
      <c r="A55" s="6" t="s">
        <v>44</v>
      </c>
      <c r="B55" s="39">
        <v>1495</v>
      </c>
      <c r="C55" s="39">
        <v>15508</v>
      </c>
      <c r="D55" s="39">
        <v>10651</v>
      </c>
      <c r="E55" s="39">
        <v>167196</v>
      </c>
      <c r="F55" s="39">
        <v>153811</v>
      </c>
      <c r="G55" s="39">
        <v>76022</v>
      </c>
      <c r="H55" s="39">
        <v>310125</v>
      </c>
      <c r="I55" s="39">
        <v>761821</v>
      </c>
      <c r="J55" s="39">
        <v>0</v>
      </c>
      <c r="K55" s="39">
        <v>0</v>
      </c>
      <c r="L55" s="39">
        <v>1496629</v>
      </c>
      <c r="M55" s="108">
        <v>80025</v>
      </c>
      <c r="N55" s="143">
        <v>187087</v>
      </c>
      <c r="O55" s="39">
        <v>370821</v>
      </c>
      <c r="P55" s="39">
        <v>184911</v>
      </c>
      <c r="Q55" s="39">
        <v>822844</v>
      </c>
      <c r="R55" s="160">
        <v>0</v>
      </c>
      <c r="S55" s="143">
        <v>0</v>
      </c>
      <c r="T55" s="39">
        <v>0</v>
      </c>
      <c r="U55" s="39">
        <v>0</v>
      </c>
      <c r="V55" s="39">
        <v>0</v>
      </c>
      <c r="W55" s="108">
        <v>0</v>
      </c>
      <c r="X55" s="143">
        <v>0</v>
      </c>
      <c r="Y55" s="39">
        <v>0</v>
      </c>
      <c r="Z55" s="39">
        <v>0</v>
      </c>
      <c r="AA55" s="39">
        <v>0</v>
      </c>
    </row>
    <row r="56" spans="1:27" ht="33" customHeight="1">
      <c r="A56" s="6" t="s">
        <v>45</v>
      </c>
      <c r="B56" s="39">
        <v>4309</v>
      </c>
      <c r="C56" s="39">
        <v>3530</v>
      </c>
      <c r="D56" s="39">
        <v>0</v>
      </c>
      <c r="E56" s="39">
        <v>84826</v>
      </c>
      <c r="F56" s="39">
        <v>50466</v>
      </c>
      <c r="G56" s="39">
        <v>23946</v>
      </c>
      <c r="H56" s="39">
        <v>157592</v>
      </c>
      <c r="I56" s="39">
        <v>69924</v>
      </c>
      <c r="J56" s="39">
        <v>0</v>
      </c>
      <c r="K56" s="39">
        <v>6733</v>
      </c>
      <c r="L56" s="39">
        <v>401326</v>
      </c>
      <c r="M56" s="108">
        <v>26238</v>
      </c>
      <c r="N56" s="143">
        <v>1036</v>
      </c>
      <c r="O56" s="39">
        <v>2439549</v>
      </c>
      <c r="P56" s="39">
        <v>170194</v>
      </c>
      <c r="Q56" s="39">
        <v>2637017</v>
      </c>
      <c r="R56" s="160">
        <v>0</v>
      </c>
      <c r="S56" s="143">
        <v>0</v>
      </c>
      <c r="T56" s="39">
        <v>160803</v>
      </c>
      <c r="U56" s="39">
        <v>0</v>
      </c>
      <c r="V56" s="39">
        <v>160803</v>
      </c>
      <c r="W56" s="108">
        <v>0</v>
      </c>
      <c r="X56" s="143">
        <v>0</v>
      </c>
      <c r="Y56" s="39">
        <v>0</v>
      </c>
      <c r="Z56" s="39">
        <v>0</v>
      </c>
      <c r="AA56" s="39">
        <v>0</v>
      </c>
    </row>
    <row r="57" spans="1:27" ht="33" customHeight="1">
      <c r="A57" s="7" t="s">
        <v>46</v>
      </c>
      <c r="B57" s="40">
        <v>9652</v>
      </c>
      <c r="C57" s="40">
        <v>2875</v>
      </c>
      <c r="D57" s="40">
        <v>6775</v>
      </c>
      <c r="E57" s="40">
        <v>58168</v>
      </c>
      <c r="F57" s="40">
        <v>26138</v>
      </c>
      <c r="G57" s="40">
        <v>27733</v>
      </c>
      <c r="H57" s="40">
        <v>138368</v>
      </c>
      <c r="I57" s="40">
        <v>72774</v>
      </c>
      <c r="J57" s="40">
        <v>0</v>
      </c>
      <c r="K57" s="40">
        <v>89304</v>
      </c>
      <c r="L57" s="40">
        <v>431787</v>
      </c>
      <c r="M57" s="109">
        <v>44529</v>
      </c>
      <c r="N57" s="145">
        <v>125087</v>
      </c>
      <c r="O57" s="40">
        <v>11984315</v>
      </c>
      <c r="P57" s="40">
        <v>3667254</v>
      </c>
      <c r="Q57" s="40">
        <v>15821185</v>
      </c>
      <c r="R57" s="161">
        <v>0</v>
      </c>
      <c r="S57" s="145">
        <v>0</v>
      </c>
      <c r="T57" s="40">
        <v>0</v>
      </c>
      <c r="U57" s="40">
        <v>0</v>
      </c>
      <c r="V57" s="40">
        <v>0</v>
      </c>
      <c r="W57" s="109">
        <v>0</v>
      </c>
      <c r="X57" s="145">
        <v>0</v>
      </c>
      <c r="Y57" s="40">
        <v>0</v>
      </c>
      <c r="Z57" s="40">
        <v>0</v>
      </c>
      <c r="AA57" s="40">
        <v>0</v>
      </c>
    </row>
    <row r="58" spans="1:27" ht="33" customHeight="1">
      <c r="A58" s="6" t="s">
        <v>47</v>
      </c>
      <c r="B58" s="39">
        <v>11537</v>
      </c>
      <c r="C58" s="39">
        <v>14946</v>
      </c>
      <c r="D58" s="39">
        <v>0</v>
      </c>
      <c r="E58" s="39">
        <v>41084</v>
      </c>
      <c r="F58" s="39">
        <v>41117</v>
      </c>
      <c r="G58" s="39">
        <v>32446</v>
      </c>
      <c r="H58" s="39">
        <v>11854</v>
      </c>
      <c r="I58" s="39">
        <v>464248</v>
      </c>
      <c r="J58" s="39">
        <v>0</v>
      </c>
      <c r="K58" s="39">
        <v>79745</v>
      </c>
      <c r="L58" s="39">
        <v>696977</v>
      </c>
      <c r="M58" s="108">
        <v>2824</v>
      </c>
      <c r="N58" s="143">
        <v>0</v>
      </c>
      <c r="O58" s="39">
        <v>1274420</v>
      </c>
      <c r="P58" s="39">
        <v>1445445</v>
      </c>
      <c r="Q58" s="39">
        <v>2722689</v>
      </c>
      <c r="R58" s="160">
        <v>3738</v>
      </c>
      <c r="S58" s="143">
        <v>12181</v>
      </c>
      <c r="T58" s="39">
        <v>88780</v>
      </c>
      <c r="U58" s="39">
        <v>26107</v>
      </c>
      <c r="V58" s="39">
        <v>130806</v>
      </c>
      <c r="W58" s="108">
        <v>0</v>
      </c>
      <c r="X58" s="143">
        <v>0</v>
      </c>
      <c r="Y58" s="39">
        <v>0</v>
      </c>
      <c r="Z58" s="39">
        <v>0</v>
      </c>
      <c r="AA58" s="39">
        <v>0</v>
      </c>
    </row>
    <row r="59" spans="1:27" ht="33" customHeight="1">
      <c r="A59" s="6" t="s">
        <v>48</v>
      </c>
      <c r="B59" s="39">
        <v>33485</v>
      </c>
      <c r="C59" s="39">
        <v>8567</v>
      </c>
      <c r="D59" s="39">
        <v>0</v>
      </c>
      <c r="E59" s="39">
        <v>46598</v>
      </c>
      <c r="F59" s="39">
        <v>61865</v>
      </c>
      <c r="G59" s="39">
        <v>35271</v>
      </c>
      <c r="H59" s="39">
        <v>61621</v>
      </c>
      <c r="I59" s="39">
        <v>553608</v>
      </c>
      <c r="J59" s="39">
        <v>0</v>
      </c>
      <c r="K59" s="39">
        <v>0</v>
      </c>
      <c r="L59" s="39">
        <v>801015</v>
      </c>
      <c r="M59" s="108">
        <v>101974</v>
      </c>
      <c r="N59" s="143">
        <v>0</v>
      </c>
      <c r="O59" s="39">
        <v>2516925</v>
      </c>
      <c r="P59" s="39">
        <v>704544</v>
      </c>
      <c r="Q59" s="39">
        <v>3323443</v>
      </c>
      <c r="R59" s="160">
        <v>19616</v>
      </c>
      <c r="S59" s="143">
        <v>2529</v>
      </c>
      <c r="T59" s="39">
        <v>498</v>
      </c>
      <c r="U59" s="39">
        <v>2903</v>
      </c>
      <c r="V59" s="39">
        <v>25546</v>
      </c>
      <c r="W59" s="108">
        <v>0</v>
      </c>
      <c r="X59" s="143">
        <v>0</v>
      </c>
      <c r="Y59" s="39">
        <v>0</v>
      </c>
      <c r="Z59" s="39">
        <v>0</v>
      </c>
      <c r="AA59" s="39">
        <v>0</v>
      </c>
    </row>
    <row r="60" spans="1:27" ht="33" customHeight="1">
      <c r="A60" s="6" t="s">
        <v>49</v>
      </c>
      <c r="B60" s="39">
        <v>8419</v>
      </c>
      <c r="C60" s="39">
        <v>6387</v>
      </c>
      <c r="D60" s="39">
        <v>0</v>
      </c>
      <c r="E60" s="39">
        <v>36548</v>
      </c>
      <c r="F60" s="39">
        <v>29394</v>
      </c>
      <c r="G60" s="39">
        <v>12756</v>
      </c>
      <c r="H60" s="39">
        <v>148584</v>
      </c>
      <c r="I60" s="39">
        <v>160911</v>
      </c>
      <c r="J60" s="39">
        <v>0</v>
      </c>
      <c r="K60" s="39">
        <v>2431603</v>
      </c>
      <c r="L60" s="39">
        <v>2834602</v>
      </c>
      <c r="M60" s="108">
        <v>3064</v>
      </c>
      <c r="N60" s="143">
        <v>0</v>
      </c>
      <c r="O60" s="39">
        <v>88193592</v>
      </c>
      <c r="P60" s="39">
        <v>324097</v>
      </c>
      <c r="Q60" s="39">
        <v>88520753</v>
      </c>
      <c r="R60" s="160">
        <v>0</v>
      </c>
      <c r="S60" s="143">
        <v>0</v>
      </c>
      <c r="T60" s="39">
        <v>0</v>
      </c>
      <c r="U60" s="39">
        <v>0</v>
      </c>
      <c r="V60" s="39">
        <v>0</v>
      </c>
      <c r="W60" s="108">
        <v>0</v>
      </c>
      <c r="X60" s="143">
        <v>0</v>
      </c>
      <c r="Y60" s="39">
        <v>500138</v>
      </c>
      <c r="Z60" s="39">
        <v>0</v>
      </c>
      <c r="AA60" s="39">
        <v>500138</v>
      </c>
    </row>
    <row r="61" spans="1:27" ht="33" customHeight="1">
      <c r="A61" s="6" t="s">
        <v>50</v>
      </c>
      <c r="B61" s="39">
        <v>28362</v>
      </c>
      <c r="C61" s="39">
        <v>1906</v>
      </c>
      <c r="D61" s="39">
        <v>0</v>
      </c>
      <c r="E61" s="39">
        <v>60947</v>
      </c>
      <c r="F61" s="39">
        <v>43840</v>
      </c>
      <c r="G61" s="39">
        <v>21648</v>
      </c>
      <c r="H61" s="39">
        <v>271926</v>
      </c>
      <c r="I61" s="39">
        <v>229023</v>
      </c>
      <c r="J61" s="39">
        <v>0</v>
      </c>
      <c r="K61" s="39">
        <v>0</v>
      </c>
      <c r="L61" s="39">
        <v>657652</v>
      </c>
      <c r="M61" s="108">
        <v>31224</v>
      </c>
      <c r="N61" s="143">
        <v>246022</v>
      </c>
      <c r="O61" s="39">
        <v>1699154</v>
      </c>
      <c r="P61" s="39">
        <v>120997</v>
      </c>
      <c r="Q61" s="39">
        <v>2097397</v>
      </c>
      <c r="R61" s="160">
        <v>0</v>
      </c>
      <c r="S61" s="143">
        <v>0</v>
      </c>
      <c r="T61" s="39">
        <v>0</v>
      </c>
      <c r="U61" s="39">
        <v>0</v>
      </c>
      <c r="V61" s="39">
        <v>0</v>
      </c>
      <c r="W61" s="108">
        <v>0</v>
      </c>
      <c r="X61" s="143">
        <v>0</v>
      </c>
      <c r="Y61" s="39">
        <v>0</v>
      </c>
      <c r="Z61" s="39">
        <v>0</v>
      </c>
      <c r="AA61" s="39">
        <v>0</v>
      </c>
    </row>
    <row r="62" spans="1:27" ht="33" customHeight="1">
      <c r="A62" s="6" t="s">
        <v>51</v>
      </c>
      <c r="B62" s="39">
        <v>15400</v>
      </c>
      <c r="C62" s="39">
        <v>1380</v>
      </c>
      <c r="D62" s="39">
        <v>0</v>
      </c>
      <c r="E62" s="39">
        <v>53585</v>
      </c>
      <c r="F62" s="39">
        <v>52862</v>
      </c>
      <c r="G62" s="39">
        <v>28102</v>
      </c>
      <c r="H62" s="39">
        <v>345371</v>
      </c>
      <c r="I62" s="39">
        <v>133461</v>
      </c>
      <c r="J62" s="39">
        <v>1546349</v>
      </c>
      <c r="K62" s="39">
        <v>6793</v>
      </c>
      <c r="L62" s="39">
        <v>2183303</v>
      </c>
      <c r="M62" s="108">
        <v>24505</v>
      </c>
      <c r="N62" s="143">
        <v>0</v>
      </c>
      <c r="O62" s="39">
        <v>5770</v>
      </c>
      <c r="P62" s="39">
        <v>12438</v>
      </c>
      <c r="Q62" s="39">
        <v>42713</v>
      </c>
      <c r="R62" s="160">
        <v>348</v>
      </c>
      <c r="S62" s="143">
        <v>16906</v>
      </c>
      <c r="T62" s="39">
        <v>188942</v>
      </c>
      <c r="U62" s="39">
        <v>2832</v>
      </c>
      <c r="V62" s="39">
        <v>209028</v>
      </c>
      <c r="W62" s="108">
        <v>0</v>
      </c>
      <c r="X62" s="143">
        <v>0</v>
      </c>
      <c r="Y62" s="39">
        <v>0</v>
      </c>
      <c r="Z62" s="39">
        <v>0</v>
      </c>
      <c r="AA62" s="39">
        <v>0</v>
      </c>
    </row>
    <row r="63" spans="1:27" ht="33" customHeight="1">
      <c r="A63" s="5" t="s">
        <v>52</v>
      </c>
      <c r="B63" s="38">
        <v>20982</v>
      </c>
      <c r="C63" s="38">
        <v>1956</v>
      </c>
      <c r="D63" s="38">
        <v>0</v>
      </c>
      <c r="E63" s="38">
        <v>121811</v>
      </c>
      <c r="F63" s="38">
        <v>89062</v>
      </c>
      <c r="G63" s="38">
        <v>47005</v>
      </c>
      <c r="H63" s="38">
        <v>51881</v>
      </c>
      <c r="I63" s="38">
        <v>220754</v>
      </c>
      <c r="J63" s="38">
        <v>0</v>
      </c>
      <c r="K63" s="38">
        <v>83238</v>
      </c>
      <c r="L63" s="38">
        <v>636689</v>
      </c>
      <c r="M63" s="107">
        <v>12466</v>
      </c>
      <c r="N63" s="147">
        <v>1760</v>
      </c>
      <c r="O63" s="38">
        <v>193217</v>
      </c>
      <c r="P63" s="38">
        <v>73844</v>
      </c>
      <c r="Q63" s="38">
        <v>281287</v>
      </c>
      <c r="R63" s="162">
        <v>0</v>
      </c>
      <c r="S63" s="147">
        <v>0</v>
      </c>
      <c r="T63" s="38">
        <v>0</v>
      </c>
      <c r="U63" s="38">
        <v>228589</v>
      </c>
      <c r="V63" s="38">
        <v>228589</v>
      </c>
      <c r="W63" s="107">
        <v>0</v>
      </c>
      <c r="X63" s="147">
        <v>0</v>
      </c>
      <c r="Y63" s="38">
        <v>0</v>
      </c>
      <c r="Z63" s="38">
        <v>0</v>
      </c>
      <c r="AA63" s="38">
        <v>0</v>
      </c>
    </row>
    <row r="64" spans="1:27" ht="33" customHeight="1">
      <c r="A64" s="6" t="s">
        <v>53</v>
      </c>
      <c r="B64" s="39">
        <v>0</v>
      </c>
      <c r="C64" s="39">
        <v>740</v>
      </c>
      <c r="D64" s="39">
        <v>0</v>
      </c>
      <c r="E64" s="39">
        <v>9148</v>
      </c>
      <c r="F64" s="39">
        <v>17216</v>
      </c>
      <c r="G64" s="39">
        <v>17924</v>
      </c>
      <c r="H64" s="39">
        <v>13371</v>
      </c>
      <c r="I64" s="39">
        <v>38184</v>
      </c>
      <c r="J64" s="39">
        <v>169025</v>
      </c>
      <c r="K64" s="39">
        <v>17604</v>
      </c>
      <c r="L64" s="39">
        <v>283212</v>
      </c>
      <c r="M64" s="108">
        <v>3117</v>
      </c>
      <c r="N64" s="143">
        <v>0</v>
      </c>
      <c r="O64" s="39">
        <v>1967438</v>
      </c>
      <c r="P64" s="39">
        <v>84815</v>
      </c>
      <c r="Q64" s="39">
        <v>2055370</v>
      </c>
      <c r="R64" s="160">
        <v>0</v>
      </c>
      <c r="S64" s="143">
        <v>0</v>
      </c>
      <c r="T64" s="39">
        <v>0</v>
      </c>
      <c r="U64" s="39">
        <v>0</v>
      </c>
      <c r="V64" s="39">
        <v>0</v>
      </c>
      <c r="W64" s="108">
        <v>0</v>
      </c>
      <c r="X64" s="143">
        <v>0</v>
      </c>
      <c r="Y64" s="39">
        <v>0</v>
      </c>
      <c r="Z64" s="39">
        <v>0</v>
      </c>
      <c r="AA64" s="39">
        <v>0</v>
      </c>
    </row>
    <row r="65" spans="1:27" ht="33" customHeight="1">
      <c r="A65" s="6" t="s">
        <v>54</v>
      </c>
      <c r="B65" s="39">
        <v>11332</v>
      </c>
      <c r="C65" s="39">
        <v>0</v>
      </c>
      <c r="D65" s="39">
        <v>0</v>
      </c>
      <c r="E65" s="39">
        <v>61981</v>
      </c>
      <c r="F65" s="39">
        <v>25662</v>
      </c>
      <c r="G65" s="39">
        <v>28354</v>
      </c>
      <c r="H65" s="39">
        <v>18378</v>
      </c>
      <c r="I65" s="39">
        <v>476651</v>
      </c>
      <c r="J65" s="39">
        <v>0</v>
      </c>
      <c r="K65" s="39">
        <v>0</v>
      </c>
      <c r="L65" s="39">
        <v>622358</v>
      </c>
      <c r="M65" s="108">
        <v>20021</v>
      </c>
      <c r="N65" s="143">
        <v>0</v>
      </c>
      <c r="O65" s="39">
        <v>2502065</v>
      </c>
      <c r="P65" s="39">
        <v>392383</v>
      </c>
      <c r="Q65" s="39">
        <v>2914469</v>
      </c>
      <c r="R65" s="160">
        <v>0</v>
      </c>
      <c r="S65" s="143">
        <v>0</v>
      </c>
      <c r="T65" s="39">
        <v>0</v>
      </c>
      <c r="U65" s="39">
        <v>0</v>
      </c>
      <c r="V65" s="39">
        <v>0</v>
      </c>
      <c r="W65" s="108">
        <v>0</v>
      </c>
      <c r="X65" s="143">
        <v>0</v>
      </c>
      <c r="Y65" s="39">
        <v>0</v>
      </c>
      <c r="Z65" s="39">
        <v>0</v>
      </c>
      <c r="AA65" s="39">
        <v>0</v>
      </c>
    </row>
    <row r="66" spans="1:27" ht="33" customHeight="1" thickBot="1">
      <c r="A66" s="6" t="s">
        <v>55</v>
      </c>
      <c r="B66" s="39">
        <v>12112</v>
      </c>
      <c r="C66" s="39">
        <v>2191</v>
      </c>
      <c r="D66" s="39">
        <v>0</v>
      </c>
      <c r="E66" s="39">
        <v>86997</v>
      </c>
      <c r="F66" s="39">
        <v>75829</v>
      </c>
      <c r="G66" s="39">
        <v>83444</v>
      </c>
      <c r="H66" s="39">
        <v>108615</v>
      </c>
      <c r="I66" s="39">
        <v>1851296</v>
      </c>
      <c r="J66" s="39">
        <v>0</v>
      </c>
      <c r="K66" s="39">
        <v>0</v>
      </c>
      <c r="L66" s="39">
        <v>2220484</v>
      </c>
      <c r="M66" s="108">
        <v>47306</v>
      </c>
      <c r="N66" s="143">
        <v>0</v>
      </c>
      <c r="O66" s="39">
        <v>4010783</v>
      </c>
      <c r="P66" s="39">
        <v>74888</v>
      </c>
      <c r="Q66" s="39">
        <v>4132977</v>
      </c>
      <c r="R66" s="160">
        <v>0</v>
      </c>
      <c r="S66" s="143">
        <v>0</v>
      </c>
      <c r="T66" s="39">
        <v>327974</v>
      </c>
      <c r="U66" s="39">
        <v>444314</v>
      </c>
      <c r="V66" s="39">
        <v>772288</v>
      </c>
      <c r="W66" s="108">
        <v>0</v>
      </c>
      <c r="X66" s="143">
        <v>0</v>
      </c>
      <c r="Y66" s="39">
        <v>0</v>
      </c>
      <c r="Z66" s="39">
        <v>0</v>
      </c>
      <c r="AA66" s="39">
        <v>0</v>
      </c>
    </row>
    <row r="67" spans="1:27" ht="33" customHeight="1" thickBot="1" thickTop="1">
      <c r="A67" s="8" t="s">
        <v>79</v>
      </c>
      <c r="B67" s="41">
        <f aca="true" t="shared" si="2" ref="B67:Q67">SUM(B18:B66)</f>
        <v>464205</v>
      </c>
      <c r="C67" s="41">
        <f t="shared" si="2"/>
        <v>175078</v>
      </c>
      <c r="D67" s="41">
        <f t="shared" si="2"/>
        <v>225491</v>
      </c>
      <c r="E67" s="41">
        <f t="shared" si="2"/>
        <v>3496529</v>
      </c>
      <c r="F67" s="41">
        <f t="shared" si="2"/>
        <v>2377161</v>
      </c>
      <c r="G67" s="41">
        <f t="shared" si="2"/>
        <v>1432435</v>
      </c>
      <c r="H67" s="41">
        <f t="shared" si="2"/>
        <v>5135011</v>
      </c>
      <c r="I67" s="41">
        <f t="shared" si="2"/>
        <v>17266304</v>
      </c>
      <c r="J67" s="41">
        <f t="shared" si="2"/>
        <v>3853149</v>
      </c>
      <c r="K67" s="41">
        <f t="shared" si="2"/>
        <v>4247915</v>
      </c>
      <c r="L67" s="41">
        <f t="shared" si="2"/>
        <v>38673278</v>
      </c>
      <c r="M67" s="110">
        <f t="shared" si="2"/>
        <v>1603390</v>
      </c>
      <c r="N67" s="149">
        <f t="shared" si="2"/>
        <v>897934</v>
      </c>
      <c r="O67" s="41">
        <f t="shared" si="2"/>
        <v>311374865</v>
      </c>
      <c r="P67" s="41">
        <f t="shared" si="2"/>
        <v>15751227</v>
      </c>
      <c r="Q67" s="41">
        <f t="shared" si="2"/>
        <v>329627416</v>
      </c>
      <c r="R67" s="163">
        <f aca="true" t="shared" si="3" ref="R67:AA67">SUM(R18:R66)</f>
        <v>108693</v>
      </c>
      <c r="S67" s="149">
        <f t="shared" si="3"/>
        <v>114837</v>
      </c>
      <c r="T67" s="41">
        <f t="shared" si="3"/>
        <v>891635</v>
      </c>
      <c r="U67" s="41">
        <f t="shared" si="3"/>
        <v>1042291</v>
      </c>
      <c r="V67" s="41">
        <f t="shared" si="3"/>
        <v>2157456</v>
      </c>
      <c r="W67" s="110">
        <f t="shared" si="3"/>
        <v>3375</v>
      </c>
      <c r="X67" s="149">
        <f t="shared" si="3"/>
        <v>0</v>
      </c>
      <c r="Y67" s="41">
        <f t="shared" si="3"/>
        <v>590243</v>
      </c>
      <c r="Z67" s="41">
        <f t="shared" si="3"/>
        <v>16717</v>
      </c>
      <c r="AA67" s="41">
        <f t="shared" si="3"/>
        <v>610335</v>
      </c>
    </row>
    <row r="68" spans="1:27" ht="33" customHeight="1" thickTop="1">
      <c r="A68" s="10" t="s">
        <v>80</v>
      </c>
      <c r="B68" s="43">
        <f aca="true" t="shared" si="4" ref="B68:Q68">SUM(B67,B17)</f>
        <v>880802</v>
      </c>
      <c r="C68" s="43">
        <f t="shared" si="4"/>
        <v>387860</v>
      </c>
      <c r="D68" s="43">
        <f t="shared" si="4"/>
        <v>4615410</v>
      </c>
      <c r="E68" s="43">
        <f t="shared" si="4"/>
        <v>10033820</v>
      </c>
      <c r="F68" s="43">
        <f t="shared" si="4"/>
        <v>6642573</v>
      </c>
      <c r="G68" s="43">
        <f t="shared" si="4"/>
        <v>4475878</v>
      </c>
      <c r="H68" s="43">
        <f t="shared" si="4"/>
        <v>17349995</v>
      </c>
      <c r="I68" s="43">
        <f t="shared" si="4"/>
        <v>41645107</v>
      </c>
      <c r="J68" s="43">
        <f t="shared" si="4"/>
        <v>6782065</v>
      </c>
      <c r="K68" s="43">
        <f t="shared" si="4"/>
        <v>4891923</v>
      </c>
      <c r="L68" s="43">
        <f t="shared" si="4"/>
        <v>97705433</v>
      </c>
      <c r="M68" s="112">
        <f t="shared" si="4"/>
        <v>4940244</v>
      </c>
      <c r="N68" s="169">
        <f t="shared" si="4"/>
        <v>1006221</v>
      </c>
      <c r="O68" s="43">
        <f t="shared" si="4"/>
        <v>352415004</v>
      </c>
      <c r="P68" s="43">
        <f t="shared" si="4"/>
        <v>23478101</v>
      </c>
      <c r="Q68" s="43">
        <f t="shared" si="4"/>
        <v>381839570</v>
      </c>
      <c r="R68" s="165">
        <f aca="true" t="shared" si="5" ref="R68:AA68">SUM(R67,R17)</f>
        <v>333709</v>
      </c>
      <c r="S68" s="169">
        <f t="shared" si="5"/>
        <v>217134</v>
      </c>
      <c r="T68" s="43">
        <f t="shared" si="5"/>
        <v>1159418</v>
      </c>
      <c r="U68" s="43">
        <f t="shared" si="5"/>
        <v>3123084</v>
      </c>
      <c r="V68" s="43">
        <f t="shared" si="5"/>
        <v>4833345</v>
      </c>
      <c r="W68" s="112">
        <f t="shared" si="5"/>
        <v>3375</v>
      </c>
      <c r="X68" s="169">
        <f t="shared" si="5"/>
        <v>0</v>
      </c>
      <c r="Y68" s="43">
        <f t="shared" si="5"/>
        <v>6799745</v>
      </c>
      <c r="Z68" s="43">
        <f t="shared" si="5"/>
        <v>16717</v>
      </c>
      <c r="AA68" s="43">
        <f t="shared" si="5"/>
        <v>6819837</v>
      </c>
    </row>
    <row r="69" spans="1:27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3"/>
      <c r="K69" s="126"/>
      <c r="L69" s="3"/>
      <c r="M69" s="3"/>
      <c r="N69" s="3"/>
      <c r="O69" s="126"/>
      <c r="P69" s="3"/>
      <c r="Q69" s="126"/>
      <c r="R69" s="3"/>
      <c r="S69" s="3"/>
      <c r="T69" s="126"/>
      <c r="U69" s="3"/>
      <c r="V69" s="126"/>
      <c r="W69" s="3"/>
      <c r="X69" s="3"/>
      <c r="Y69" s="126"/>
      <c r="Z69" s="3"/>
      <c r="AA69" s="126"/>
    </row>
    <row r="70" spans="2:26" ht="4.5" customHeight="1">
      <c r="B70" s="3"/>
      <c r="H70" s="3"/>
      <c r="J70" s="3"/>
      <c r="L70" s="3"/>
      <c r="M70" s="3"/>
      <c r="N70" s="3"/>
      <c r="P70" s="3"/>
      <c r="R70" s="3"/>
      <c r="S70" s="3"/>
      <c r="U70" s="3"/>
      <c r="W70" s="3"/>
      <c r="X70" s="3"/>
      <c r="Z70" s="3"/>
    </row>
    <row r="71" spans="2:26" ht="13.5">
      <c r="B71" s="3"/>
      <c r="H71" s="3"/>
      <c r="J71" s="3"/>
      <c r="L71" s="3"/>
      <c r="M71" s="3"/>
      <c r="N71" s="3"/>
      <c r="P71" s="3"/>
      <c r="R71" s="3"/>
      <c r="S71" s="3"/>
      <c r="U71" s="3"/>
      <c r="W71" s="3"/>
      <c r="X71" s="3"/>
      <c r="Z71" s="3"/>
    </row>
  </sheetData>
  <sheetProtection/>
  <mergeCells count="10">
    <mergeCell ref="C3:D3"/>
    <mergeCell ref="B1:L1"/>
    <mergeCell ref="B2:L2"/>
    <mergeCell ref="E3:I3"/>
    <mergeCell ref="W1:AA1"/>
    <mergeCell ref="W2:AA2"/>
    <mergeCell ref="M2:Q2"/>
    <mergeCell ref="M1:Q1"/>
    <mergeCell ref="R1:V1"/>
    <mergeCell ref="R2:V2"/>
  </mergeCells>
  <printOptions/>
  <pageMargins left="0.7874015748031497" right="0.7874015748031497" top="0.7874015748031497" bottom="0.3937007874015748" header="0.5905511811023623" footer="0.31496062992125984"/>
  <pageSetup firstPageNumber="316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71"/>
  <sheetViews>
    <sheetView showZeros="0" showOutlineSymbols="0" view="pageBreakPreview" zoomScale="50" zoomScaleNormal="80" zoomScaleSheetLayoutView="50" zoomScalePageLayoutView="0" workbookViewId="0" topLeftCell="F1">
      <selection activeCell="Q9" sqref="Q9"/>
    </sheetView>
  </sheetViews>
  <sheetFormatPr defaultColWidth="9.00390625" defaultRowHeight="13.5"/>
  <cols>
    <col min="1" max="1" width="20.25390625" style="17" customWidth="1"/>
    <col min="2" max="8" width="19.50390625" style="17" customWidth="1"/>
    <col min="9" max="10" width="19.50390625" style="1" customWidth="1"/>
    <col min="11" max="11" width="19.375" style="17" customWidth="1"/>
    <col min="12" max="12" width="19.375" style="1" customWidth="1"/>
    <col min="13" max="16384" width="9.00390625" style="1" customWidth="1"/>
  </cols>
  <sheetData>
    <row r="1" spans="1:12" ht="36" customHeight="1">
      <c r="A1" s="18" t="s">
        <v>75</v>
      </c>
      <c r="B1" s="270" t="s">
        <v>85</v>
      </c>
      <c r="C1" s="290"/>
      <c r="D1" s="290"/>
      <c r="E1" s="290"/>
      <c r="F1" s="290"/>
      <c r="G1" s="290"/>
      <c r="H1" s="290"/>
      <c r="I1" s="325" t="s">
        <v>134</v>
      </c>
      <c r="J1" s="326"/>
      <c r="K1" s="215"/>
      <c r="L1" s="215"/>
    </row>
    <row r="2" spans="1:12" ht="36" customHeight="1">
      <c r="A2" s="4"/>
      <c r="B2" s="21" t="s">
        <v>61</v>
      </c>
      <c r="C2" s="21" t="s">
        <v>62</v>
      </c>
      <c r="D2" s="21" t="s">
        <v>63</v>
      </c>
      <c r="E2" s="21" t="s">
        <v>64</v>
      </c>
      <c r="F2" s="68" t="s">
        <v>135</v>
      </c>
      <c r="G2" s="55" t="s">
        <v>65</v>
      </c>
      <c r="H2" s="55" t="s">
        <v>66</v>
      </c>
      <c r="I2" s="77" t="s">
        <v>132</v>
      </c>
      <c r="J2" s="77" t="s">
        <v>133</v>
      </c>
      <c r="K2" s="327" t="s">
        <v>88</v>
      </c>
      <c r="L2" s="303"/>
    </row>
    <row r="3" spans="1:12" ht="36" customHeight="1">
      <c r="A3" s="2"/>
      <c r="B3" s="22" t="s">
        <v>81</v>
      </c>
      <c r="C3" s="22" t="s">
        <v>82</v>
      </c>
      <c r="D3" s="22" t="s">
        <v>83</v>
      </c>
      <c r="E3" s="22" t="s">
        <v>84</v>
      </c>
      <c r="F3" s="62" t="s">
        <v>415</v>
      </c>
      <c r="G3" s="62" t="s">
        <v>416</v>
      </c>
      <c r="H3" s="62" t="s">
        <v>417</v>
      </c>
      <c r="I3" s="62" t="str">
        <f>"("&amp;'年度管理'!B1&amp;".3.31)　　Ｉ"</f>
        <v>(19.3.31)　　Ｉ</v>
      </c>
      <c r="J3" s="62" t="str">
        <f>"(ha)  ("&amp;'年度管理'!B1&amp;".3.31)"</f>
        <v>(ha)  (19.3.31)</v>
      </c>
      <c r="K3" s="259"/>
      <c r="L3" s="260"/>
    </row>
    <row r="4" spans="1:12" ht="11.25" customHeight="1">
      <c r="A4" s="178"/>
      <c r="B4" s="23"/>
      <c r="C4" s="23"/>
      <c r="D4" s="23"/>
      <c r="E4" s="23"/>
      <c r="F4" s="23"/>
      <c r="G4" s="23"/>
      <c r="H4" s="74"/>
      <c r="I4" s="75"/>
      <c r="J4" s="45"/>
      <c r="K4" s="29" t="s">
        <v>89</v>
      </c>
      <c r="L4" s="29" t="s">
        <v>92</v>
      </c>
    </row>
    <row r="5" spans="1:50" ht="27" customHeight="1">
      <c r="A5" s="171" t="s">
        <v>0</v>
      </c>
      <c r="B5" s="11">
        <v>1110</v>
      </c>
      <c r="C5" s="11">
        <v>1043</v>
      </c>
      <c r="D5" s="11">
        <v>0</v>
      </c>
      <c r="E5" s="11">
        <v>201</v>
      </c>
      <c r="F5" s="24">
        <f aca="true" t="shared" si="0" ref="F5:F36">ROUND(C5/B5*100,1)</f>
        <v>94</v>
      </c>
      <c r="G5" s="24">
        <f aca="true" t="shared" si="1" ref="G5:G36">ROUND(D5/B5*100,1)</f>
        <v>0</v>
      </c>
      <c r="H5" s="24">
        <f aca="true" t="shared" si="2" ref="H5:H36">ROUND(E5/B5*100,1)</f>
        <v>18.1</v>
      </c>
      <c r="I5" s="11">
        <v>278222</v>
      </c>
      <c r="J5" s="81">
        <v>22874</v>
      </c>
      <c r="K5" s="38">
        <v>2</v>
      </c>
      <c r="L5" s="38">
        <v>992000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7" customHeight="1">
      <c r="A6" s="172" t="s">
        <v>1</v>
      </c>
      <c r="B6" s="12">
        <v>681</v>
      </c>
      <c r="C6" s="12">
        <v>667</v>
      </c>
      <c r="D6" s="12">
        <v>1</v>
      </c>
      <c r="E6" s="12">
        <v>31</v>
      </c>
      <c r="F6" s="25">
        <f t="shared" si="0"/>
        <v>97.9</v>
      </c>
      <c r="G6" s="25">
        <f t="shared" si="1"/>
        <v>0.1</v>
      </c>
      <c r="H6" s="25">
        <f t="shared" si="2"/>
        <v>4.6</v>
      </c>
      <c r="I6" s="12">
        <v>130340</v>
      </c>
      <c r="J6" s="82">
        <v>17676</v>
      </c>
      <c r="K6" s="39">
        <v>1</v>
      </c>
      <c r="L6" s="39">
        <v>385000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27" customHeight="1">
      <c r="A7" s="172" t="s">
        <v>2</v>
      </c>
      <c r="B7" s="12">
        <v>770</v>
      </c>
      <c r="C7" s="12">
        <v>755</v>
      </c>
      <c r="D7" s="12">
        <v>19</v>
      </c>
      <c r="E7" s="12">
        <v>34</v>
      </c>
      <c r="F7" s="25">
        <f t="shared" si="0"/>
        <v>98.1</v>
      </c>
      <c r="G7" s="25">
        <f t="shared" si="1"/>
        <v>2.5</v>
      </c>
      <c r="H7" s="25">
        <f t="shared" si="2"/>
        <v>4.4</v>
      </c>
      <c r="I7" s="12">
        <v>313210</v>
      </c>
      <c r="J7" s="82">
        <v>27024</v>
      </c>
      <c r="K7" s="39">
        <v>1</v>
      </c>
      <c r="L7" s="39">
        <v>173000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7" customHeight="1">
      <c r="A8" s="172" t="s">
        <v>3</v>
      </c>
      <c r="B8" s="12">
        <v>2099</v>
      </c>
      <c r="C8" s="12">
        <v>1968</v>
      </c>
      <c r="D8" s="12">
        <v>11</v>
      </c>
      <c r="E8" s="12">
        <v>626</v>
      </c>
      <c r="F8" s="25">
        <f t="shared" si="0"/>
        <v>93.8</v>
      </c>
      <c r="G8" s="25">
        <f t="shared" si="1"/>
        <v>0.5</v>
      </c>
      <c r="H8" s="25">
        <f t="shared" si="2"/>
        <v>29.8</v>
      </c>
      <c r="I8" s="12">
        <v>337042</v>
      </c>
      <c r="J8" s="82">
        <v>37617</v>
      </c>
      <c r="K8" s="39">
        <v>1</v>
      </c>
      <c r="L8" s="39">
        <v>713000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7" customHeight="1">
      <c r="A9" s="173" t="s">
        <v>4</v>
      </c>
      <c r="B9" s="13">
        <v>406</v>
      </c>
      <c r="C9" s="13">
        <v>402</v>
      </c>
      <c r="D9" s="13">
        <v>29</v>
      </c>
      <c r="E9" s="13">
        <v>17</v>
      </c>
      <c r="F9" s="26">
        <f t="shared" si="0"/>
        <v>99</v>
      </c>
      <c r="G9" s="26">
        <f t="shared" si="1"/>
        <v>7.1</v>
      </c>
      <c r="H9" s="26">
        <f t="shared" si="2"/>
        <v>4.2</v>
      </c>
      <c r="I9" s="13">
        <v>66983</v>
      </c>
      <c r="J9" s="83">
        <v>25223</v>
      </c>
      <c r="K9" s="40">
        <v>0</v>
      </c>
      <c r="L9" s="40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27" customHeight="1">
      <c r="A10" s="171" t="s">
        <v>5</v>
      </c>
      <c r="B10" s="11">
        <v>411</v>
      </c>
      <c r="C10" s="11">
        <v>403</v>
      </c>
      <c r="D10" s="11">
        <v>2</v>
      </c>
      <c r="E10" s="11">
        <v>14</v>
      </c>
      <c r="F10" s="24">
        <f t="shared" si="0"/>
        <v>98.1</v>
      </c>
      <c r="G10" s="24">
        <f t="shared" si="1"/>
        <v>0.5</v>
      </c>
      <c r="H10" s="24">
        <f t="shared" si="2"/>
        <v>3.4</v>
      </c>
      <c r="I10" s="11">
        <v>58127</v>
      </c>
      <c r="J10" s="81">
        <v>7800</v>
      </c>
      <c r="K10" s="38">
        <v>1</v>
      </c>
      <c r="L10" s="38">
        <v>292800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7" customHeight="1">
      <c r="A11" s="172" t="s">
        <v>6</v>
      </c>
      <c r="B11" s="12">
        <v>418</v>
      </c>
      <c r="C11" s="12">
        <v>408</v>
      </c>
      <c r="D11" s="12">
        <v>0</v>
      </c>
      <c r="E11" s="12">
        <v>23</v>
      </c>
      <c r="F11" s="25">
        <f t="shared" si="0"/>
        <v>97.6</v>
      </c>
      <c r="G11" s="25">
        <f t="shared" si="1"/>
        <v>0</v>
      </c>
      <c r="H11" s="25">
        <f t="shared" si="2"/>
        <v>5.5</v>
      </c>
      <c r="I11" s="12">
        <v>44221</v>
      </c>
      <c r="J11" s="82">
        <v>8567</v>
      </c>
      <c r="K11" s="39">
        <v>0</v>
      </c>
      <c r="L11" s="39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7" customHeight="1">
      <c r="A12" s="172" t="s">
        <v>7</v>
      </c>
      <c r="B12" s="12">
        <v>360</v>
      </c>
      <c r="C12" s="12">
        <v>346</v>
      </c>
      <c r="D12" s="12">
        <v>23</v>
      </c>
      <c r="E12" s="12">
        <v>50</v>
      </c>
      <c r="F12" s="25">
        <f t="shared" si="0"/>
        <v>96.1</v>
      </c>
      <c r="G12" s="25">
        <f t="shared" si="1"/>
        <v>6.4</v>
      </c>
      <c r="H12" s="25">
        <f t="shared" si="2"/>
        <v>13.9</v>
      </c>
      <c r="I12" s="12">
        <v>37921</v>
      </c>
      <c r="J12" s="82">
        <v>11260</v>
      </c>
      <c r="K12" s="39">
        <v>0</v>
      </c>
      <c r="L12" s="39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7" customHeight="1">
      <c r="A13" s="172" t="s">
        <v>8</v>
      </c>
      <c r="B13" s="12">
        <v>531</v>
      </c>
      <c r="C13" s="12">
        <v>511</v>
      </c>
      <c r="D13" s="12">
        <v>1</v>
      </c>
      <c r="E13" s="12">
        <v>70</v>
      </c>
      <c r="F13" s="25">
        <f t="shared" si="0"/>
        <v>96.2</v>
      </c>
      <c r="G13" s="25">
        <f t="shared" si="1"/>
        <v>0.2</v>
      </c>
      <c r="H13" s="25">
        <f t="shared" si="2"/>
        <v>13.2</v>
      </c>
      <c r="I13" s="12">
        <v>42140</v>
      </c>
      <c r="J13" s="82">
        <v>11705</v>
      </c>
      <c r="K13" s="39">
        <v>0</v>
      </c>
      <c r="L13" s="39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7" customHeight="1">
      <c r="A14" s="173" t="s">
        <v>70</v>
      </c>
      <c r="B14" s="13">
        <v>355</v>
      </c>
      <c r="C14" s="13">
        <v>346</v>
      </c>
      <c r="D14" s="13">
        <v>7</v>
      </c>
      <c r="E14" s="13">
        <v>30</v>
      </c>
      <c r="F14" s="26">
        <f t="shared" si="0"/>
        <v>97.5</v>
      </c>
      <c r="G14" s="26">
        <f t="shared" si="1"/>
        <v>2</v>
      </c>
      <c r="H14" s="26">
        <f t="shared" si="2"/>
        <v>8.5</v>
      </c>
      <c r="I14" s="13">
        <v>25216</v>
      </c>
      <c r="J14" s="83">
        <v>10178</v>
      </c>
      <c r="K14" s="40">
        <v>0</v>
      </c>
      <c r="L14" s="40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7" customHeight="1">
      <c r="A15" s="172" t="s">
        <v>71</v>
      </c>
      <c r="B15" s="12">
        <v>646</v>
      </c>
      <c r="C15" s="12">
        <v>621</v>
      </c>
      <c r="D15" s="12">
        <v>12</v>
      </c>
      <c r="E15" s="12">
        <v>27</v>
      </c>
      <c r="F15" s="25">
        <f t="shared" si="0"/>
        <v>96.1</v>
      </c>
      <c r="G15" s="25">
        <f t="shared" si="1"/>
        <v>1.9</v>
      </c>
      <c r="H15" s="25">
        <f t="shared" si="2"/>
        <v>4.2</v>
      </c>
      <c r="I15" s="12">
        <v>71823</v>
      </c>
      <c r="J15" s="82">
        <v>20286</v>
      </c>
      <c r="K15" s="39">
        <v>1</v>
      </c>
      <c r="L15" s="39">
        <v>163000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7" customHeight="1" thickBot="1">
      <c r="A16" s="172" t="s">
        <v>72</v>
      </c>
      <c r="B16" s="12">
        <v>603</v>
      </c>
      <c r="C16" s="12">
        <v>573</v>
      </c>
      <c r="D16" s="12">
        <v>17</v>
      </c>
      <c r="E16" s="12">
        <v>88</v>
      </c>
      <c r="F16" s="25">
        <f t="shared" si="0"/>
        <v>95</v>
      </c>
      <c r="G16" s="25">
        <f t="shared" si="1"/>
        <v>2.8</v>
      </c>
      <c r="H16" s="25">
        <f t="shared" si="2"/>
        <v>14.6</v>
      </c>
      <c r="I16" s="12">
        <v>56840</v>
      </c>
      <c r="J16" s="82">
        <v>8720</v>
      </c>
      <c r="K16" s="39">
        <v>0</v>
      </c>
      <c r="L16" s="39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7" customHeight="1" thickBot="1" thickTop="1">
      <c r="A17" s="174" t="s">
        <v>78</v>
      </c>
      <c r="B17" s="14">
        <f>SUM(B5:B16)</f>
        <v>8390</v>
      </c>
      <c r="C17" s="14">
        <f>SUM(C5:C16)</f>
        <v>8043</v>
      </c>
      <c r="D17" s="14">
        <f>SUM(D5:D16)</f>
        <v>122</v>
      </c>
      <c r="E17" s="14">
        <f>SUM(E5:E16)</f>
        <v>1211</v>
      </c>
      <c r="F17" s="27">
        <f t="shared" si="0"/>
        <v>95.9</v>
      </c>
      <c r="G17" s="27">
        <f t="shared" si="1"/>
        <v>1.5</v>
      </c>
      <c r="H17" s="27">
        <f t="shared" si="2"/>
        <v>14.4</v>
      </c>
      <c r="I17" s="14">
        <f>SUM(I5:I16)</f>
        <v>1462085</v>
      </c>
      <c r="J17" s="84">
        <f>SUM(J5:J16)</f>
        <v>208930</v>
      </c>
      <c r="K17" s="37">
        <f>SUM(K5:K16)</f>
        <v>7</v>
      </c>
      <c r="L17" s="37">
        <f>SUM(L5:L16)</f>
        <v>2718800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7" customHeight="1" thickTop="1">
      <c r="A18" s="172" t="s">
        <v>9</v>
      </c>
      <c r="B18" s="12">
        <v>162</v>
      </c>
      <c r="C18" s="12">
        <v>155</v>
      </c>
      <c r="D18" s="12">
        <v>3</v>
      </c>
      <c r="E18" s="12">
        <v>19</v>
      </c>
      <c r="F18" s="25">
        <f t="shared" si="0"/>
        <v>95.7</v>
      </c>
      <c r="G18" s="25">
        <f t="shared" si="1"/>
        <v>1.9</v>
      </c>
      <c r="H18" s="25">
        <f t="shared" si="2"/>
        <v>11.7</v>
      </c>
      <c r="I18" s="12">
        <v>13711</v>
      </c>
      <c r="J18" s="82">
        <v>2400</v>
      </c>
      <c r="K18" s="39">
        <v>0</v>
      </c>
      <c r="L18" s="39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7" customHeight="1">
      <c r="A19" s="172" t="s">
        <v>10</v>
      </c>
      <c r="B19" s="12">
        <v>127</v>
      </c>
      <c r="C19" s="12">
        <v>127</v>
      </c>
      <c r="D19" s="12">
        <v>0</v>
      </c>
      <c r="E19" s="12">
        <v>12</v>
      </c>
      <c r="F19" s="25">
        <f t="shared" si="0"/>
        <v>100</v>
      </c>
      <c r="G19" s="25">
        <f t="shared" si="1"/>
        <v>0</v>
      </c>
      <c r="H19" s="25">
        <f t="shared" si="2"/>
        <v>9.4</v>
      </c>
      <c r="I19" s="12">
        <v>10932</v>
      </c>
      <c r="J19" s="82">
        <v>2600</v>
      </c>
      <c r="K19" s="39">
        <v>0</v>
      </c>
      <c r="L19" s="39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7" customHeight="1">
      <c r="A20" s="172" t="s">
        <v>11</v>
      </c>
      <c r="B20" s="12">
        <v>154</v>
      </c>
      <c r="C20" s="12">
        <v>136</v>
      </c>
      <c r="D20" s="12">
        <v>0</v>
      </c>
      <c r="E20" s="12">
        <v>42</v>
      </c>
      <c r="F20" s="25">
        <f t="shared" si="0"/>
        <v>88.3</v>
      </c>
      <c r="G20" s="25">
        <f t="shared" si="1"/>
        <v>0</v>
      </c>
      <c r="H20" s="25">
        <f t="shared" si="2"/>
        <v>27.3</v>
      </c>
      <c r="I20" s="12">
        <v>11422</v>
      </c>
      <c r="J20" s="82">
        <v>1940</v>
      </c>
      <c r="K20" s="39">
        <v>0</v>
      </c>
      <c r="L20" s="39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27" customHeight="1">
      <c r="A21" s="172" t="s">
        <v>12</v>
      </c>
      <c r="B21" s="12">
        <v>35</v>
      </c>
      <c r="C21" s="12">
        <v>34</v>
      </c>
      <c r="D21" s="12">
        <v>0</v>
      </c>
      <c r="E21" s="12">
        <v>2</v>
      </c>
      <c r="F21" s="25">
        <f t="shared" si="0"/>
        <v>97.1</v>
      </c>
      <c r="G21" s="25">
        <f t="shared" si="1"/>
        <v>0</v>
      </c>
      <c r="H21" s="25">
        <f t="shared" si="2"/>
        <v>5.7</v>
      </c>
      <c r="I21" s="12">
        <v>0</v>
      </c>
      <c r="J21" s="82">
        <v>0</v>
      </c>
      <c r="K21" s="39">
        <v>0</v>
      </c>
      <c r="L21" s="39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27" customHeight="1">
      <c r="A22" s="175" t="s">
        <v>13</v>
      </c>
      <c r="B22" s="15">
        <v>70</v>
      </c>
      <c r="C22" s="15">
        <v>69</v>
      </c>
      <c r="D22" s="15">
        <v>0</v>
      </c>
      <c r="E22" s="15">
        <v>0</v>
      </c>
      <c r="F22" s="28">
        <f t="shared" si="0"/>
        <v>98.6</v>
      </c>
      <c r="G22" s="28">
        <f t="shared" si="1"/>
        <v>0</v>
      </c>
      <c r="H22" s="28">
        <f t="shared" si="2"/>
        <v>0</v>
      </c>
      <c r="I22" s="15">
        <v>8663</v>
      </c>
      <c r="J22" s="85">
        <v>4399</v>
      </c>
      <c r="K22" s="42">
        <v>0</v>
      </c>
      <c r="L22" s="42"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27" customHeight="1">
      <c r="A23" s="172" t="s">
        <v>14</v>
      </c>
      <c r="B23" s="12">
        <v>115</v>
      </c>
      <c r="C23" s="12">
        <v>114</v>
      </c>
      <c r="D23" s="12">
        <v>1</v>
      </c>
      <c r="E23" s="12">
        <v>4</v>
      </c>
      <c r="F23" s="25">
        <f t="shared" si="0"/>
        <v>99.1</v>
      </c>
      <c r="G23" s="25">
        <f t="shared" si="1"/>
        <v>0.9</v>
      </c>
      <c r="H23" s="25">
        <f t="shared" si="2"/>
        <v>3.5</v>
      </c>
      <c r="I23" s="12">
        <v>22208</v>
      </c>
      <c r="J23" s="82">
        <v>3954</v>
      </c>
      <c r="K23" s="39">
        <v>0</v>
      </c>
      <c r="L23" s="39"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27" customHeight="1">
      <c r="A24" s="172" t="s">
        <v>15</v>
      </c>
      <c r="B24" s="12">
        <v>75</v>
      </c>
      <c r="C24" s="12">
        <v>62</v>
      </c>
      <c r="D24" s="12">
        <v>0</v>
      </c>
      <c r="E24" s="12">
        <v>14</v>
      </c>
      <c r="F24" s="25">
        <f t="shared" si="0"/>
        <v>82.7</v>
      </c>
      <c r="G24" s="25">
        <f t="shared" si="1"/>
        <v>0</v>
      </c>
      <c r="H24" s="25">
        <f t="shared" si="2"/>
        <v>18.7</v>
      </c>
      <c r="I24" s="12">
        <v>5140</v>
      </c>
      <c r="J24" s="82">
        <v>2476</v>
      </c>
      <c r="K24" s="39">
        <v>0</v>
      </c>
      <c r="L24" s="39"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27" customHeight="1">
      <c r="A25" s="172" t="s">
        <v>16</v>
      </c>
      <c r="B25" s="12">
        <v>37</v>
      </c>
      <c r="C25" s="12">
        <v>37</v>
      </c>
      <c r="D25" s="12">
        <v>0</v>
      </c>
      <c r="E25" s="12">
        <v>0</v>
      </c>
      <c r="F25" s="25">
        <f t="shared" si="0"/>
        <v>100</v>
      </c>
      <c r="G25" s="25">
        <f t="shared" si="1"/>
        <v>0</v>
      </c>
      <c r="H25" s="25">
        <f t="shared" si="2"/>
        <v>0</v>
      </c>
      <c r="I25" s="12">
        <v>11568</v>
      </c>
      <c r="J25" s="82">
        <v>2300</v>
      </c>
      <c r="K25" s="39">
        <v>0</v>
      </c>
      <c r="L25" s="39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7" customHeight="1">
      <c r="A26" s="172" t="s">
        <v>17</v>
      </c>
      <c r="B26" s="12">
        <v>112</v>
      </c>
      <c r="C26" s="12">
        <v>110</v>
      </c>
      <c r="D26" s="12">
        <v>0</v>
      </c>
      <c r="E26" s="12">
        <v>3</v>
      </c>
      <c r="F26" s="25">
        <f t="shared" si="0"/>
        <v>98.2</v>
      </c>
      <c r="G26" s="25">
        <f t="shared" si="1"/>
        <v>0</v>
      </c>
      <c r="H26" s="25">
        <f t="shared" si="2"/>
        <v>2.7</v>
      </c>
      <c r="I26" s="12">
        <v>0</v>
      </c>
      <c r="J26" s="82">
        <v>0</v>
      </c>
      <c r="K26" s="39">
        <v>0</v>
      </c>
      <c r="L26" s="39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27" customHeight="1">
      <c r="A27" s="173" t="s">
        <v>18</v>
      </c>
      <c r="B27" s="13">
        <v>120</v>
      </c>
      <c r="C27" s="13">
        <v>112</v>
      </c>
      <c r="D27" s="13">
        <v>0</v>
      </c>
      <c r="E27" s="13">
        <v>12</v>
      </c>
      <c r="F27" s="26">
        <f t="shared" si="0"/>
        <v>93.3</v>
      </c>
      <c r="G27" s="26">
        <f t="shared" si="1"/>
        <v>0</v>
      </c>
      <c r="H27" s="26">
        <f t="shared" si="2"/>
        <v>10</v>
      </c>
      <c r="I27" s="13">
        <v>0</v>
      </c>
      <c r="J27" s="83">
        <v>0</v>
      </c>
      <c r="K27" s="40">
        <v>0</v>
      </c>
      <c r="L27" s="40"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27" customHeight="1">
      <c r="A28" s="172" t="s">
        <v>19</v>
      </c>
      <c r="B28" s="12">
        <v>29</v>
      </c>
      <c r="C28" s="12">
        <v>21</v>
      </c>
      <c r="D28" s="12">
        <v>0</v>
      </c>
      <c r="E28" s="12">
        <v>11</v>
      </c>
      <c r="F28" s="25">
        <f t="shared" si="0"/>
        <v>72.4</v>
      </c>
      <c r="G28" s="25">
        <f t="shared" si="1"/>
        <v>0</v>
      </c>
      <c r="H28" s="25">
        <f t="shared" si="2"/>
        <v>37.9</v>
      </c>
      <c r="I28" s="12">
        <v>0</v>
      </c>
      <c r="J28" s="82">
        <v>0</v>
      </c>
      <c r="K28" s="39">
        <v>0</v>
      </c>
      <c r="L28" s="39"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27" customHeight="1">
      <c r="A29" s="172" t="s">
        <v>20</v>
      </c>
      <c r="B29" s="12">
        <v>207</v>
      </c>
      <c r="C29" s="12">
        <v>199</v>
      </c>
      <c r="D29" s="12">
        <v>0</v>
      </c>
      <c r="E29" s="12">
        <v>1</v>
      </c>
      <c r="F29" s="25">
        <f t="shared" si="0"/>
        <v>96.1</v>
      </c>
      <c r="G29" s="25">
        <f t="shared" si="1"/>
        <v>0</v>
      </c>
      <c r="H29" s="25">
        <f t="shared" si="2"/>
        <v>0.5</v>
      </c>
      <c r="I29" s="12">
        <v>0</v>
      </c>
      <c r="J29" s="82">
        <v>0</v>
      </c>
      <c r="K29" s="39">
        <v>0</v>
      </c>
      <c r="L29" s="39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7" customHeight="1">
      <c r="A30" s="172" t="s">
        <v>73</v>
      </c>
      <c r="B30" s="12">
        <v>436</v>
      </c>
      <c r="C30" s="12">
        <v>411</v>
      </c>
      <c r="D30" s="12">
        <v>6</v>
      </c>
      <c r="E30" s="12">
        <v>27</v>
      </c>
      <c r="F30" s="25">
        <f t="shared" si="0"/>
        <v>94.3</v>
      </c>
      <c r="G30" s="25">
        <f t="shared" si="1"/>
        <v>1.4</v>
      </c>
      <c r="H30" s="25">
        <f t="shared" si="2"/>
        <v>6.2</v>
      </c>
      <c r="I30" s="12">
        <v>7230</v>
      </c>
      <c r="J30" s="82">
        <v>1095</v>
      </c>
      <c r="K30" s="39">
        <v>0</v>
      </c>
      <c r="L30" s="39"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27" customHeight="1">
      <c r="A31" s="172" t="s">
        <v>21</v>
      </c>
      <c r="B31" s="12">
        <v>50</v>
      </c>
      <c r="C31" s="12">
        <v>49</v>
      </c>
      <c r="D31" s="12">
        <v>0</v>
      </c>
      <c r="E31" s="12">
        <v>0</v>
      </c>
      <c r="F31" s="25">
        <f t="shared" si="0"/>
        <v>98</v>
      </c>
      <c r="G31" s="25">
        <f t="shared" si="1"/>
        <v>0</v>
      </c>
      <c r="H31" s="25">
        <f t="shared" si="2"/>
        <v>0</v>
      </c>
      <c r="I31" s="12">
        <v>0</v>
      </c>
      <c r="J31" s="82">
        <v>0</v>
      </c>
      <c r="K31" s="39">
        <v>0</v>
      </c>
      <c r="L31" s="39"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7" customHeight="1">
      <c r="A32" s="175" t="s">
        <v>22</v>
      </c>
      <c r="B32" s="15">
        <v>172</v>
      </c>
      <c r="C32" s="15">
        <v>162</v>
      </c>
      <c r="D32" s="15">
        <v>7</v>
      </c>
      <c r="E32" s="15">
        <v>11</v>
      </c>
      <c r="F32" s="28">
        <f t="shared" si="0"/>
        <v>94.2</v>
      </c>
      <c r="G32" s="28">
        <f t="shared" si="1"/>
        <v>4.1</v>
      </c>
      <c r="H32" s="28">
        <f t="shared" si="2"/>
        <v>6.4</v>
      </c>
      <c r="I32" s="15">
        <v>5334</v>
      </c>
      <c r="J32" s="85">
        <v>4075</v>
      </c>
      <c r="K32" s="42">
        <v>0</v>
      </c>
      <c r="L32" s="42"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27" customHeight="1">
      <c r="A33" s="172" t="s">
        <v>23</v>
      </c>
      <c r="B33" s="12">
        <v>27</v>
      </c>
      <c r="C33" s="12">
        <v>27</v>
      </c>
      <c r="D33" s="12">
        <v>0</v>
      </c>
      <c r="E33" s="12">
        <v>0</v>
      </c>
      <c r="F33" s="25">
        <f t="shared" si="0"/>
        <v>100</v>
      </c>
      <c r="G33" s="25">
        <f t="shared" si="1"/>
        <v>0</v>
      </c>
      <c r="H33" s="25">
        <f t="shared" si="2"/>
        <v>0</v>
      </c>
      <c r="I33" s="12">
        <v>3955</v>
      </c>
      <c r="J33" s="82">
        <v>2800</v>
      </c>
      <c r="K33" s="39">
        <v>0</v>
      </c>
      <c r="L33" s="39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27" customHeight="1">
      <c r="A34" s="172" t="s">
        <v>24</v>
      </c>
      <c r="B34" s="12">
        <v>170</v>
      </c>
      <c r="C34" s="12">
        <v>168</v>
      </c>
      <c r="D34" s="12">
        <v>0</v>
      </c>
      <c r="E34" s="12">
        <v>21</v>
      </c>
      <c r="F34" s="25">
        <f t="shared" si="0"/>
        <v>98.8</v>
      </c>
      <c r="G34" s="25">
        <f t="shared" si="1"/>
        <v>0</v>
      </c>
      <c r="H34" s="25">
        <f t="shared" si="2"/>
        <v>12.4</v>
      </c>
      <c r="I34" s="12">
        <v>16999</v>
      </c>
      <c r="J34" s="82">
        <v>11081</v>
      </c>
      <c r="K34" s="39">
        <v>0</v>
      </c>
      <c r="L34" s="39"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7" customHeight="1">
      <c r="A35" s="172" t="s">
        <v>25</v>
      </c>
      <c r="B35" s="12">
        <v>107</v>
      </c>
      <c r="C35" s="12">
        <v>104</v>
      </c>
      <c r="D35" s="12">
        <v>0</v>
      </c>
      <c r="E35" s="12">
        <v>9</v>
      </c>
      <c r="F35" s="25">
        <f t="shared" si="0"/>
        <v>97.2</v>
      </c>
      <c r="G35" s="25">
        <f t="shared" si="1"/>
        <v>0</v>
      </c>
      <c r="H35" s="25">
        <f t="shared" si="2"/>
        <v>8.4</v>
      </c>
      <c r="I35" s="12">
        <v>17320</v>
      </c>
      <c r="J35" s="82">
        <v>5685</v>
      </c>
      <c r="K35" s="39">
        <v>1</v>
      </c>
      <c r="L35" s="39">
        <v>4982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7" customHeight="1">
      <c r="A36" s="172" t="s">
        <v>26</v>
      </c>
      <c r="B36" s="12">
        <v>24</v>
      </c>
      <c r="C36" s="12">
        <v>24</v>
      </c>
      <c r="D36" s="12">
        <v>0</v>
      </c>
      <c r="E36" s="12">
        <v>0</v>
      </c>
      <c r="F36" s="25">
        <f t="shared" si="0"/>
        <v>100</v>
      </c>
      <c r="G36" s="25">
        <f t="shared" si="1"/>
        <v>0</v>
      </c>
      <c r="H36" s="25">
        <f t="shared" si="2"/>
        <v>0</v>
      </c>
      <c r="I36" s="12">
        <v>3718</v>
      </c>
      <c r="J36" s="82">
        <v>1636</v>
      </c>
      <c r="K36" s="39">
        <v>0</v>
      </c>
      <c r="L36" s="39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7" customHeight="1">
      <c r="A37" s="173" t="s">
        <v>27</v>
      </c>
      <c r="B37" s="13">
        <v>85</v>
      </c>
      <c r="C37" s="13">
        <v>71</v>
      </c>
      <c r="D37" s="13">
        <v>0</v>
      </c>
      <c r="E37" s="13">
        <v>22</v>
      </c>
      <c r="F37" s="26">
        <f aca="true" t="shared" si="3" ref="F37:F68">ROUND(C37/B37*100,1)</f>
        <v>83.5</v>
      </c>
      <c r="G37" s="26">
        <f aca="true" t="shared" si="4" ref="G37:G68">ROUND(D37/B37*100,1)</f>
        <v>0</v>
      </c>
      <c r="H37" s="26">
        <f aca="true" t="shared" si="5" ref="H37:H68">ROUND(E37/B37*100,1)</f>
        <v>25.9</v>
      </c>
      <c r="I37" s="13">
        <v>0</v>
      </c>
      <c r="J37" s="83">
        <v>0</v>
      </c>
      <c r="K37" s="40">
        <v>0</v>
      </c>
      <c r="L37" s="40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7" customHeight="1">
      <c r="A38" s="172" t="s">
        <v>28</v>
      </c>
      <c r="B38" s="12">
        <v>13</v>
      </c>
      <c r="C38" s="12">
        <v>13</v>
      </c>
      <c r="D38" s="12">
        <v>0</v>
      </c>
      <c r="E38" s="12">
        <v>0</v>
      </c>
      <c r="F38" s="25">
        <f t="shared" si="3"/>
        <v>100</v>
      </c>
      <c r="G38" s="25">
        <f t="shared" si="4"/>
        <v>0</v>
      </c>
      <c r="H38" s="25">
        <f t="shared" si="5"/>
        <v>0</v>
      </c>
      <c r="I38" s="12">
        <v>0</v>
      </c>
      <c r="J38" s="82">
        <v>0</v>
      </c>
      <c r="K38" s="39">
        <v>0</v>
      </c>
      <c r="L38" s="39"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7" customHeight="1">
      <c r="A39" s="172" t="s">
        <v>29</v>
      </c>
      <c r="B39" s="12">
        <v>71</v>
      </c>
      <c r="C39" s="12">
        <v>65</v>
      </c>
      <c r="D39" s="12">
        <v>0</v>
      </c>
      <c r="E39" s="12">
        <v>8</v>
      </c>
      <c r="F39" s="25">
        <f t="shared" si="3"/>
        <v>91.5</v>
      </c>
      <c r="G39" s="25">
        <f t="shared" si="4"/>
        <v>0</v>
      </c>
      <c r="H39" s="25">
        <f t="shared" si="5"/>
        <v>11.3</v>
      </c>
      <c r="I39" s="12">
        <v>0</v>
      </c>
      <c r="J39" s="82">
        <v>0</v>
      </c>
      <c r="K39" s="39">
        <v>0</v>
      </c>
      <c r="L39" s="39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7" customHeight="1">
      <c r="A40" s="172" t="s">
        <v>30</v>
      </c>
      <c r="B40" s="12">
        <v>90</v>
      </c>
      <c r="C40" s="12">
        <v>88</v>
      </c>
      <c r="D40" s="12">
        <v>13</v>
      </c>
      <c r="E40" s="12">
        <v>6</v>
      </c>
      <c r="F40" s="25">
        <f t="shared" si="3"/>
        <v>97.8</v>
      </c>
      <c r="G40" s="25">
        <f t="shared" si="4"/>
        <v>14.4</v>
      </c>
      <c r="H40" s="25">
        <f t="shared" si="5"/>
        <v>6.7</v>
      </c>
      <c r="I40" s="12">
        <v>0</v>
      </c>
      <c r="J40" s="82">
        <v>0</v>
      </c>
      <c r="K40" s="39">
        <v>0</v>
      </c>
      <c r="L40" s="39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27" customHeight="1">
      <c r="A41" s="172" t="s">
        <v>74</v>
      </c>
      <c r="B41" s="12">
        <v>166</v>
      </c>
      <c r="C41" s="12">
        <v>166</v>
      </c>
      <c r="D41" s="12">
        <v>0</v>
      </c>
      <c r="E41" s="12">
        <v>0</v>
      </c>
      <c r="F41" s="25">
        <f t="shared" si="3"/>
        <v>100</v>
      </c>
      <c r="G41" s="25">
        <f t="shared" si="4"/>
        <v>0</v>
      </c>
      <c r="H41" s="25">
        <f t="shared" si="5"/>
        <v>0</v>
      </c>
      <c r="I41" s="12">
        <v>14729</v>
      </c>
      <c r="J41" s="82">
        <v>2540</v>
      </c>
      <c r="K41" s="39">
        <v>0</v>
      </c>
      <c r="L41" s="39"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7" customHeight="1">
      <c r="A42" s="172" t="s">
        <v>31</v>
      </c>
      <c r="B42" s="12">
        <v>120</v>
      </c>
      <c r="C42" s="12">
        <v>120</v>
      </c>
      <c r="D42" s="12">
        <v>0</v>
      </c>
      <c r="E42" s="12">
        <v>0</v>
      </c>
      <c r="F42" s="25">
        <f t="shared" si="3"/>
        <v>100</v>
      </c>
      <c r="G42" s="25">
        <f t="shared" si="4"/>
        <v>0</v>
      </c>
      <c r="H42" s="25">
        <f t="shared" si="5"/>
        <v>0</v>
      </c>
      <c r="I42" s="12">
        <v>18322</v>
      </c>
      <c r="J42" s="82">
        <v>7264</v>
      </c>
      <c r="K42" s="39">
        <v>0</v>
      </c>
      <c r="L42" s="39"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27" customHeight="1">
      <c r="A43" s="171" t="s">
        <v>32</v>
      </c>
      <c r="B43" s="11">
        <v>55</v>
      </c>
      <c r="C43" s="11">
        <v>55</v>
      </c>
      <c r="D43" s="11">
        <v>0</v>
      </c>
      <c r="E43" s="11">
        <v>0</v>
      </c>
      <c r="F43" s="24">
        <f t="shared" si="3"/>
        <v>100</v>
      </c>
      <c r="G43" s="24">
        <f t="shared" si="4"/>
        <v>0</v>
      </c>
      <c r="H43" s="24">
        <f t="shared" si="5"/>
        <v>0</v>
      </c>
      <c r="I43" s="11">
        <v>7184</v>
      </c>
      <c r="J43" s="81">
        <v>3540</v>
      </c>
      <c r="K43" s="38">
        <v>0</v>
      </c>
      <c r="L43" s="38"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7" customHeight="1">
      <c r="A44" s="172" t="s">
        <v>33</v>
      </c>
      <c r="B44" s="12">
        <v>19</v>
      </c>
      <c r="C44" s="12">
        <v>19</v>
      </c>
      <c r="D44" s="12">
        <v>0</v>
      </c>
      <c r="E44" s="12">
        <v>0</v>
      </c>
      <c r="F44" s="25">
        <f t="shared" si="3"/>
        <v>100</v>
      </c>
      <c r="G44" s="25">
        <f t="shared" si="4"/>
        <v>0</v>
      </c>
      <c r="H44" s="25">
        <f t="shared" si="5"/>
        <v>0</v>
      </c>
      <c r="I44" s="12">
        <v>5470</v>
      </c>
      <c r="J44" s="82">
        <v>1891</v>
      </c>
      <c r="K44" s="39">
        <v>0</v>
      </c>
      <c r="L44" s="39"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7" customHeight="1">
      <c r="A45" s="172" t="s">
        <v>34</v>
      </c>
      <c r="B45" s="12">
        <v>81</v>
      </c>
      <c r="C45" s="12">
        <v>81</v>
      </c>
      <c r="D45" s="12">
        <v>0</v>
      </c>
      <c r="E45" s="12">
        <v>0</v>
      </c>
      <c r="F45" s="25">
        <f t="shared" si="3"/>
        <v>100</v>
      </c>
      <c r="G45" s="25">
        <f t="shared" si="4"/>
        <v>0</v>
      </c>
      <c r="H45" s="25">
        <f t="shared" si="5"/>
        <v>0</v>
      </c>
      <c r="I45" s="12">
        <v>18282</v>
      </c>
      <c r="J45" s="82">
        <v>6037</v>
      </c>
      <c r="K45" s="39">
        <v>0</v>
      </c>
      <c r="L45" s="39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27" customHeight="1">
      <c r="A46" s="172" t="s">
        <v>35</v>
      </c>
      <c r="B46" s="12">
        <v>78</v>
      </c>
      <c r="C46" s="12">
        <v>78</v>
      </c>
      <c r="D46" s="12">
        <v>18</v>
      </c>
      <c r="E46" s="12">
        <v>2</v>
      </c>
      <c r="F46" s="25">
        <f t="shared" si="3"/>
        <v>100</v>
      </c>
      <c r="G46" s="25">
        <f t="shared" si="4"/>
        <v>23.1</v>
      </c>
      <c r="H46" s="25">
        <f t="shared" si="5"/>
        <v>2.6</v>
      </c>
      <c r="I46" s="12">
        <v>12770</v>
      </c>
      <c r="J46" s="82">
        <v>3602</v>
      </c>
      <c r="K46" s="39">
        <v>0</v>
      </c>
      <c r="L46" s="39"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27" customHeight="1">
      <c r="A47" s="173" t="s">
        <v>36</v>
      </c>
      <c r="B47" s="13">
        <v>72</v>
      </c>
      <c r="C47" s="13">
        <v>72</v>
      </c>
      <c r="D47" s="13">
        <v>2</v>
      </c>
      <c r="E47" s="13">
        <v>1</v>
      </c>
      <c r="F47" s="26">
        <f t="shared" si="3"/>
        <v>100</v>
      </c>
      <c r="G47" s="26">
        <f t="shared" si="4"/>
        <v>2.8</v>
      </c>
      <c r="H47" s="26">
        <f t="shared" si="5"/>
        <v>1.4</v>
      </c>
      <c r="I47" s="13">
        <v>0</v>
      </c>
      <c r="J47" s="83">
        <v>0</v>
      </c>
      <c r="K47" s="40">
        <v>0</v>
      </c>
      <c r="L47" s="40"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27" customHeight="1">
      <c r="A48" s="172" t="s">
        <v>37</v>
      </c>
      <c r="B48" s="12">
        <v>104</v>
      </c>
      <c r="C48" s="12">
        <v>102</v>
      </c>
      <c r="D48" s="12">
        <v>0</v>
      </c>
      <c r="E48" s="12">
        <v>0</v>
      </c>
      <c r="F48" s="25">
        <f t="shared" si="3"/>
        <v>98.1</v>
      </c>
      <c r="G48" s="25">
        <f t="shared" si="4"/>
        <v>0</v>
      </c>
      <c r="H48" s="25">
        <f t="shared" si="5"/>
        <v>0</v>
      </c>
      <c r="I48" s="12">
        <v>4702</v>
      </c>
      <c r="J48" s="82">
        <v>480</v>
      </c>
      <c r="K48" s="39">
        <v>0</v>
      </c>
      <c r="L48" s="39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27" customHeight="1">
      <c r="A49" s="172" t="s">
        <v>38</v>
      </c>
      <c r="B49" s="12">
        <v>64</v>
      </c>
      <c r="C49" s="12">
        <v>63</v>
      </c>
      <c r="D49" s="12">
        <v>0</v>
      </c>
      <c r="E49" s="12">
        <v>0</v>
      </c>
      <c r="F49" s="25">
        <f t="shared" si="3"/>
        <v>98.4</v>
      </c>
      <c r="G49" s="25">
        <f t="shared" si="4"/>
        <v>0</v>
      </c>
      <c r="H49" s="25">
        <f t="shared" si="5"/>
        <v>0</v>
      </c>
      <c r="I49" s="12">
        <v>0</v>
      </c>
      <c r="J49" s="82">
        <v>0</v>
      </c>
      <c r="K49" s="39">
        <v>0</v>
      </c>
      <c r="L49" s="3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27" customHeight="1">
      <c r="A50" s="172" t="s">
        <v>39</v>
      </c>
      <c r="B50" s="12">
        <v>129</v>
      </c>
      <c r="C50" s="12">
        <v>124</v>
      </c>
      <c r="D50" s="12">
        <v>0</v>
      </c>
      <c r="E50" s="12">
        <v>5</v>
      </c>
      <c r="F50" s="25">
        <f t="shared" si="3"/>
        <v>96.1</v>
      </c>
      <c r="G50" s="25">
        <f t="shared" si="4"/>
        <v>0</v>
      </c>
      <c r="H50" s="25">
        <f t="shared" si="5"/>
        <v>3.9</v>
      </c>
      <c r="I50" s="12">
        <v>16772</v>
      </c>
      <c r="J50" s="82">
        <v>7814</v>
      </c>
      <c r="K50" s="39">
        <v>0</v>
      </c>
      <c r="L50" s="39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7" customHeight="1">
      <c r="A51" s="172" t="s">
        <v>40</v>
      </c>
      <c r="B51" s="12">
        <v>43</v>
      </c>
      <c r="C51" s="12">
        <v>43</v>
      </c>
      <c r="D51" s="12">
        <v>0</v>
      </c>
      <c r="E51" s="12">
        <v>0</v>
      </c>
      <c r="F51" s="25">
        <f t="shared" si="3"/>
        <v>100</v>
      </c>
      <c r="G51" s="25">
        <f t="shared" si="4"/>
        <v>0</v>
      </c>
      <c r="H51" s="25">
        <f t="shared" si="5"/>
        <v>0</v>
      </c>
      <c r="I51" s="12">
        <v>7139</v>
      </c>
      <c r="J51" s="82">
        <v>3250</v>
      </c>
      <c r="K51" s="39">
        <v>0</v>
      </c>
      <c r="L51" s="39">
        <v>146500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27" customHeight="1">
      <c r="A52" s="172" t="s">
        <v>41</v>
      </c>
      <c r="B52" s="12">
        <v>66</v>
      </c>
      <c r="C52" s="12">
        <v>60</v>
      </c>
      <c r="D52" s="12">
        <v>7</v>
      </c>
      <c r="E52" s="12">
        <v>5</v>
      </c>
      <c r="F52" s="25">
        <f t="shared" si="3"/>
        <v>90.9</v>
      </c>
      <c r="G52" s="25">
        <f t="shared" si="4"/>
        <v>10.6</v>
      </c>
      <c r="H52" s="25">
        <f t="shared" si="5"/>
        <v>7.6</v>
      </c>
      <c r="I52" s="12">
        <v>5240</v>
      </c>
      <c r="J52" s="82">
        <v>4468</v>
      </c>
      <c r="K52" s="39">
        <v>0</v>
      </c>
      <c r="L52" s="39">
        <v>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7" customHeight="1">
      <c r="A53" s="171" t="s">
        <v>42</v>
      </c>
      <c r="B53" s="11">
        <v>31</v>
      </c>
      <c r="C53" s="11">
        <v>31</v>
      </c>
      <c r="D53" s="11">
        <v>0</v>
      </c>
      <c r="E53" s="11">
        <v>0</v>
      </c>
      <c r="F53" s="24">
        <f t="shared" si="3"/>
        <v>100</v>
      </c>
      <c r="G53" s="24">
        <f t="shared" si="4"/>
        <v>0</v>
      </c>
      <c r="H53" s="24">
        <f t="shared" si="5"/>
        <v>0</v>
      </c>
      <c r="I53" s="11">
        <v>6483</v>
      </c>
      <c r="J53" s="81">
        <v>2650</v>
      </c>
      <c r="K53" s="38">
        <v>0</v>
      </c>
      <c r="L53" s="38"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7" customHeight="1">
      <c r="A54" s="172" t="s">
        <v>43</v>
      </c>
      <c r="B54" s="12">
        <v>111</v>
      </c>
      <c r="C54" s="12">
        <v>110</v>
      </c>
      <c r="D54" s="12">
        <v>7</v>
      </c>
      <c r="E54" s="12">
        <v>2</v>
      </c>
      <c r="F54" s="25">
        <f t="shared" si="3"/>
        <v>99.1</v>
      </c>
      <c r="G54" s="25">
        <f t="shared" si="4"/>
        <v>6.3</v>
      </c>
      <c r="H54" s="25">
        <f t="shared" si="5"/>
        <v>1.8</v>
      </c>
      <c r="I54" s="12">
        <v>0</v>
      </c>
      <c r="J54" s="82">
        <v>0</v>
      </c>
      <c r="K54" s="39">
        <v>0</v>
      </c>
      <c r="L54" s="39"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27" customHeight="1">
      <c r="A55" s="172" t="s">
        <v>44</v>
      </c>
      <c r="B55" s="12">
        <v>82</v>
      </c>
      <c r="C55" s="12">
        <v>81</v>
      </c>
      <c r="D55" s="12">
        <v>0</v>
      </c>
      <c r="E55" s="12">
        <v>0</v>
      </c>
      <c r="F55" s="25">
        <f t="shared" si="3"/>
        <v>98.8</v>
      </c>
      <c r="G55" s="25">
        <f t="shared" si="4"/>
        <v>0</v>
      </c>
      <c r="H55" s="25">
        <f t="shared" si="5"/>
        <v>0</v>
      </c>
      <c r="I55" s="12">
        <v>16300</v>
      </c>
      <c r="J55" s="82">
        <v>4664</v>
      </c>
      <c r="K55" s="39">
        <v>0</v>
      </c>
      <c r="L55" s="39"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27" customHeight="1">
      <c r="A56" s="172" t="s">
        <v>45</v>
      </c>
      <c r="B56" s="12">
        <v>86</v>
      </c>
      <c r="C56" s="12">
        <v>82</v>
      </c>
      <c r="D56" s="12">
        <v>0</v>
      </c>
      <c r="E56" s="12">
        <v>0</v>
      </c>
      <c r="F56" s="25">
        <f t="shared" si="3"/>
        <v>95.3</v>
      </c>
      <c r="G56" s="25">
        <f t="shared" si="4"/>
        <v>0</v>
      </c>
      <c r="H56" s="25">
        <f t="shared" si="5"/>
        <v>0</v>
      </c>
      <c r="I56" s="12">
        <v>9486</v>
      </c>
      <c r="J56" s="82">
        <v>7023</v>
      </c>
      <c r="K56" s="39">
        <v>0</v>
      </c>
      <c r="L56" s="39"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7" customHeight="1">
      <c r="A57" s="173" t="s">
        <v>46</v>
      </c>
      <c r="B57" s="13">
        <v>47</v>
      </c>
      <c r="C57" s="13">
        <v>46</v>
      </c>
      <c r="D57" s="13">
        <v>0</v>
      </c>
      <c r="E57" s="13">
        <v>3</v>
      </c>
      <c r="F57" s="26">
        <f t="shared" si="3"/>
        <v>97.9</v>
      </c>
      <c r="G57" s="26">
        <f t="shared" si="4"/>
        <v>0</v>
      </c>
      <c r="H57" s="26">
        <f t="shared" si="5"/>
        <v>6.4</v>
      </c>
      <c r="I57" s="13">
        <v>5302</v>
      </c>
      <c r="J57" s="83">
        <v>2450</v>
      </c>
      <c r="K57" s="40">
        <v>0</v>
      </c>
      <c r="L57" s="40"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27" customHeight="1">
      <c r="A58" s="172" t="s">
        <v>47</v>
      </c>
      <c r="B58" s="12">
        <v>88</v>
      </c>
      <c r="C58" s="12">
        <v>87</v>
      </c>
      <c r="D58" s="12">
        <v>1</v>
      </c>
      <c r="E58" s="12">
        <v>0</v>
      </c>
      <c r="F58" s="25">
        <f t="shared" si="3"/>
        <v>98.9</v>
      </c>
      <c r="G58" s="25">
        <f t="shared" si="4"/>
        <v>1.1</v>
      </c>
      <c r="H58" s="25">
        <f t="shared" si="5"/>
        <v>0</v>
      </c>
      <c r="I58" s="12">
        <v>8006</v>
      </c>
      <c r="J58" s="82">
        <v>2680</v>
      </c>
      <c r="K58" s="39">
        <v>0</v>
      </c>
      <c r="L58" s="39"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7" customHeight="1">
      <c r="A59" s="172" t="s">
        <v>48</v>
      </c>
      <c r="B59" s="12">
        <v>72</v>
      </c>
      <c r="C59" s="12">
        <v>70</v>
      </c>
      <c r="D59" s="12">
        <v>0</v>
      </c>
      <c r="E59" s="12">
        <v>0</v>
      </c>
      <c r="F59" s="25">
        <f t="shared" si="3"/>
        <v>97.2</v>
      </c>
      <c r="G59" s="25">
        <f t="shared" si="4"/>
        <v>0</v>
      </c>
      <c r="H59" s="25">
        <f t="shared" si="5"/>
        <v>0</v>
      </c>
      <c r="I59" s="12">
        <v>16014</v>
      </c>
      <c r="J59" s="82">
        <v>5458</v>
      </c>
      <c r="K59" s="39">
        <v>0</v>
      </c>
      <c r="L59" s="39"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27" customHeight="1">
      <c r="A60" s="172" t="s">
        <v>49</v>
      </c>
      <c r="B60" s="12">
        <v>90</v>
      </c>
      <c r="C60" s="12">
        <v>90</v>
      </c>
      <c r="D60" s="12">
        <v>0</v>
      </c>
      <c r="E60" s="12">
        <v>0</v>
      </c>
      <c r="F60" s="25">
        <f t="shared" si="3"/>
        <v>100</v>
      </c>
      <c r="G60" s="25">
        <f t="shared" si="4"/>
        <v>0</v>
      </c>
      <c r="H60" s="25">
        <f t="shared" si="5"/>
        <v>0</v>
      </c>
      <c r="I60" s="12">
        <v>0</v>
      </c>
      <c r="J60" s="82">
        <v>0</v>
      </c>
      <c r="K60" s="39">
        <v>0</v>
      </c>
      <c r="L60" s="39"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7" customHeight="1">
      <c r="A61" s="172" t="s">
        <v>50</v>
      </c>
      <c r="B61" s="12">
        <v>61</v>
      </c>
      <c r="C61" s="12">
        <v>61</v>
      </c>
      <c r="D61" s="12">
        <v>0</v>
      </c>
      <c r="E61" s="12">
        <v>0</v>
      </c>
      <c r="F61" s="25">
        <f t="shared" si="3"/>
        <v>100</v>
      </c>
      <c r="G61" s="25">
        <f t="shared" si="4"/>
        <v>0</v>
      </c>
      <c r="H61" s="25">
        <f t="shared" si="5"/>
        <v>0</v>
      </c>
      <c r="I61" s="12">
        <v>10800</v>
      </c>
      <c r="J61" s="82">
        <v>3873</v>
      </c>
      <c r="K61" s="39">
        <v>0</v>
      </c>
      <c r="L61" s="39"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7" customHeight="1">
      <c r="A62" s="172" t="s">
        <v>51</v>
      </c>
      <c r="B62" s="12">
        <v>100</v>
      </c>
      <c r="C62" s="12">
        <v>100</v>
      </c>
      <c r="D62" s="12">
        <v>0</v>
      </c>
      <c r="E62" s="12">
        <v>0</v>
      </c>
      <c r="F62" s="25">
        <f t="shared" si="3"/>
        <v>100</v>
      </c>
      <c r="G62" s="25">
        <f t="shared" si="4"/>
        <v>0</v>
      </c>
      <c r="H62" s="25">
        <f t="shared" si="5"/>
        <v>0</v>
      </c>
      <c r="I62" s="12">
        <v>7333</v>
      </c>
      <c r="J62" s="82">
        <v>3942</v>
      </c>
      <c r="K62" s="39">
        <v>0</v>
      </c>
      <c r="L62" s="39"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27" customHeight="1">
      <c r="A63" s="171" t="s">
        <v>52</v>
      </c>
      <c r="B63" s="11">
        <v>334</v>
      </c>
      <c r="C63" s="11">
        <v>316</v>
      </c>
      <c r="D63" s="11">
        <v>0</v>
      </c>
      <c r="E63" s="11">
        <v>0</v>
      </c>
      <c r="F63" s="24">
        <f t="shared" si="3"/>
        <v>94.6</v>
      </c>
      <c r="G63" s="24">
        <f t="shared" si="4"/>
        <v>0</v>
      </c>
      <c r="H63" s="24">
        <f t="shared" si="5"/>
        <v>0</v>
      </c>
      <c r="I63" s="11">
        <v>20711</v>
      </c>
      <c r="J63" s="81">
        <v>5626</v>
      </c>
      <c r="K63" s="38">
        <v>0</v>
      </c>
      <c r="L63" s="38"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27" customHeight="1">
      <c r="A64" s="172" t="s">
        <v>53</v>
      </c>
      <c r="B64" s="12">
        <v>33</v>
      </c>
      <c r="C64" s="12">
        <v>33</v>
      </c>
      <c r="D64" s="12">
        <v>0</v>
      </c>
      <c r="E64" s="12">
        <v>0</v>
      </c>
      <c r="F64" s="25">
        <f t="shared" si="3"/>
        <v>100</v>
      </c>
      <c r="G64" s="25">
        <f t="shared" si="4"/>
        <v>0</v>
      </c>
      <c r="H64" s="25">
        <f t="shared" si="5"/>
        <v>0</v>
      </c>
      <c r="I64" s="12">
        <v>0</v>
      </c>
      <c r="J64" s="82">
        <v>0</v>
      </c>
      <c r="K64" s="39">
        <v>0</v>
      </c>
      <c r="L64" s="39"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27" customHeight="1">
      <c r="A65" s="172" t="s">
        <v>54</v>
      </c>
      <c r="B65" s="12">
        <v>95</v>
      </c>
      <c r="C65" s="12">
        <v>94</v>
      </c>
      <c r="D65" s="12">
        <v>0</v>
      </c>
      <c r="E65" s="12">
        <v>1</v>
      </c>
      <c r="F65" s="25">
        <f t="shared" si="3"/>
        <v>98.9</v>
      </c>
      <c r="G65" s="25">
        <f t="shared" si="4"/>
        <v>0</v>
      </c>
      <c r="H65" s="25">
        <f t="shared" si="5"/>
        <v>1.1</v>
      </c>
      <c r="I65" s="12">
        <v>8724</v>
      </c>
      <c r="J65" s="82">
        <v>4635</v>
      </c>
      <c r="K65" s="39">
        <v>0</v>
      </c>
      <c r="L65" s="39"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27" customHeight="1" thickBot="1">
      <c r="A66" s="172" t="s">
        <v>55</v>
      </c>
      <c r="B66" s="12">
        <v>110</v>
      </c>
      <c r="C66" s="12">
        <v>110</v>
      </c>
      <c r="D66" s="12">
        <v>3</v>
      </c>
      <c r="E66" s="12">
        <v>0</v>
      </c>
      <c r="F66" s="25">
        <f t="shared" si="3"/>
        <v>100</v>
      </c>
      <c r="G66" s="25">
        <f t="shared" si="4"/>
        <v>2.7</v>
      </c>
      <c r="H66" s="25">
        <f t="shared" si="5"/>
        <v>0</v>
      </c>
      <c r="I66" s="12">
        <v>0</v>
      </c>
      <c r="J66" s="82">
        <v>0</v>
      </c>
      <c r="K66" s="39">
        <v>0</v>
      </c>
      <c r="L66" s="39"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27" customHeight="1" thickBot="1" thickTop="1">
      <c r="A67" s="174" t="s">
        <v>79</v>
      </c>
      <c r="B67" s="14">
        <f>SUM(B18:B66)</f>
        <v>4825</v>
      </c>
      <c r="C67" s="14">
        <f>SUM(C18:C66)</f>
        <v>4652</v>
      </c>
      <c r="D67" s="14">
        <f>SUM(D18:D66)</f>
        <v>68</v>
      </c>
      <c r="E67" s="14">
        <f>SUM(E18:E66)</f>
        <v>243</v>
      </c>
      <c r="F67" s="27">
        <f t="shared" si="3"/>
        <v>96.4</v>
      </c>
      <c r="G67" s="27">
        <f t="shared" si="4"/>
        <v>1.4</v>
      </c>
      <c r="H67" s="27">
        <f t="shared" si="5"/>
        <v>5</v>
      </c>
      <c r="I67" s="14">
        <f>SUM(I18:I66)</f>
        <v>357969</v>
      </c>
      <c r="J67" s="84">
        <f>SUM(J18:J66)</f>
        <v>130328</v>
      </c>
      <c r="K67" s="37">
        <f>SUM(K18:K66)</f>
        <v>1</v>
      </c>
      <c r="L67" s="37">
        <f>SUM(L18:L66)</f>
        <v>151482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27" customHeight="1" thickTop="1">
      <c r="A68" s="176" t="s">
        <v>80</v>
      </c>
      <c r="B68" s="177">
        <f>SUM(B67,B17)</f>
        <v>13215</v>
      </c>
      <c r="C68" s="177">
        <f>SUM(C67,C17)</f>
        <v>12695</v>
      </c>
      <c r="D68" s="177">
        <f>SUM(D67,D17)</f>
        <v>190</v>
      </c>
      <c r="E68" s="177">
        <f>SUM(E67,E17)</f>
        <v>1454</v>
      </c>
      <c r="F68" s="179">
        <f t="shared" si="3"/>
        <v>96.1</v>
      </c>
      <c r="G68" s="179">
        <f t="shared" si="4"/>
        <v>1.4</v>
      </c>
      <c r="H68" s="179">
        <f t="shared" si="5"/>
        <v>11</v>
      </c>
      <c r="I68" s="177">
        <f>SUM(I67,I17)</f>
        <v>1820054</v>
      </c>
      <c r="J68" s="180">
        <f>SUM(J67,J17)</f>
        <v>339258</v>
      </c>
      <c r="K68" s="181">
        <f>SUM(K67,K17)</f>
        <v>8</v>
      </c>
      <c r="L68" s="181">
        <f>SUM(L67,L17)</f>
        <v>2870282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3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9:50" ht="4.5" customHeight="1"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9:50" ht="13.5"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</sheetData>
  <sheetProtection/>
  <mergeCells count="3">
    <mergeCell ref="B1:H1"/>
    <mergeCell ref="I1:J1"/>
    <mergeCell ref="K2:L3"/>
  </mergeCells>
  <printOptions/>
  <pageMargins left="0.7874015748031497" right="0.7874015748031497" top="0.7874015748031497" bottom="0.3937007874015748" header="0.5905511811023623" footer="0.31496062992125984"/>
  <pageSetup firstPageNumber="287" useFirstPageNumber="1" horizontalDpi="600" verticalDpi="600" orientation="portrait" paperSize="9" scale="43" r:id="rId1"/>
  <headerFooter alignWithMargins="0">
    <oddFooter>&amp;C&amp;24&amp;P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71"/>
  <sheetViews>
    <sheetView showZeros="0" view="pageBreakPreview" zoomScale="50" zoomScaleNormal="80" zoomScaleSheetLayoutView="50" zoomScalePageLayoutView="0" workbookViewId="0" topLeftCell="E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17" customWidth="1"/>
    <col min="12" max="16384" width="9.00390625" style="1" customWidth="1"/>
  </cols>
  <sheetData>
    <row r="1" spans="1:11" ht="36" customHeight="1">
      <c r="A1" s="18" t="s">
        <v>75</v>
      </c>
      <c r="B1" s="270" t="s">
        <v>86</v>
      </c>
      <c r="C1" s="290"/>
      <c r="D1" s="290"/>
      <c r="E1" s="290"/>
      <c r="F1" s="290"/>
      <c r="G1" s="290"/>
      <c r="H1" s="290"/>
      <c r="I1" s="290"/>
      <c r="J1" s="290"/>
      <c r="K1" s="271"/>
    </row>
    <row r="2" spans="1:11" ht="27" customHeight="1">
      <c r="A2" s="4"/>
      <c r="B2" s="257" t="s">
        <v>87</v>
      </c>
      <c r="C2" s="328"/>
      <c r="D2" s="33"/>
      <c r="E2" s="33"/>
      <c r="F2" s="33"/>
      <c r="G2" s="32"/>
      <c r="H2" s="327" t="s">
        <v>88</v>
      </c>
      <c r="I2" s="303"/>
      <c r="J2" s="257" t="s">
        <v>96</v>
      </c>
      <c r="K2" s="258"/>
    </row>
    <row r="3" spans="1:11" ht="27" customHeight="1">
      <c r="A3" s="2"/>
      <c r="B3" s="34"/>
      <c r="C3" s="35"/>
      <c r="D3" s="270" t="s">
        <v>60</v>
      </c>
      <c r="E3" s="271"/>
      <c r="F3" s="270" t="s">
        <v>59</v>
      </c>
      <c r="G3" s="271"/>
      <c r="H3" s="259"/>
      <c r="I3" s="260"/>
      <c r="J3" s="34"/>
      <c r="K3" s="35"/>
    </row>
    <row r="4" spans="1:11" ht="27" customHeight="1">
      <c r="A4" s="178"/>
      <c r="B4" s="29" t="s">
        <v>89</v>
      </c>
      <c r="C4" s="29" t="s">
        <v>90</v>
      </c>
      <c r="D4" s="29" t="s">
        <v>89</v>
      </c>
      <c r="E4" s="29" t="s">
        <v>91</v>
      </c>
      <c r="F4" s="29" t="s">
        <v>89</v>
      </c>
      <c r="G4" s="29" t="s">
        <v>91</v>
      </c>
      <c r="H4" s="29" t="s">
        <v>89</v>
      </c>
      <c r="I4" s="29" t="s">
        <v>92</v>
      </c>
      <c r="J4" s="29" t="s">
        <v>89</v>
      </c>
      <c r="K4" s="29" t="s">
        <v>97</v>
      </c>
    </row>
    <row r="5" spans="1:48" ht="30" customHeight="1">
      <c r="A5" s="171" t="s">
        <v>0</v>
      </c>
      <c r="B5" s="11">
        <v>178</v>
      </c>
      <c r="C5" s="11">
        <v>1894399</v>
      </c>
      <c r="D5" s="38">
        <v>175</v>
      </c>
      <c r="E5" s="38">
        <v>1886829</v>
      </c>
      <c r="F5" s="38">
        <v>3</v>
      </c>
      <c r="G5" s="38">
        <v>7570</v>
      </c>
      <c r="H5" s="38">
        <v>2</v>
      </c>
      <c r="I5" s="38">
        <v>992000</v>
      </c>
      <c r="J5" s="11">
        <v>0</v>
      </c>
      <c r="K5" s="81">
        <v>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30" customHeight="1">
      <c r="A6" s="172" t="s">
        <v>1</v>
      </c>
      <c r="B6" s="12">
        <v>75</v>
      </c>
      <c r="C6" s="12">
        <v>2147176</v>
      </c>
      <c r="D6" s="39">
        <v>52</v>
      </c>
      <c r="E6" s="39">
        <v>1836400</v>
      </c>
      <c r="F6" s="39">
        <v>23</v>
      </c>
      <c r="G6" s="39">
        <v>310776</v>
      </c>
      <c r="H6" s="39">
        <v>1</v>
      </c>
      <c r="I6" s="39">
        <v>385000</v>
      </c>
      <c r="J6" s="12">
        <v>0</v>
      </c>
      <c r="K6" s="82"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0" customHeight="1">
      <c r="A7" s="172" t="s">
        <v>2</v>
      </c>
      <c r="B7" s="12">
        <v>287</v>
      </c>
      <c r="C7" s="12">
        <v>3123421</v>
      </c>
      <c r="D7" s="39">
        <v>286</v>
      </c>
      <c r="E7" s="39">
        <v>3066000</v>
      </c>
      <c r="F7" s="39">
        <v>1</v>
      </c>
      <c r="G7" s="39">
        <v>57421</v>
      </c>
      <c r="H7" s="39">
        <v>1</v>
      </c>
      <c r="I7" s="39">
        <v>173000</v>
      </c>
      <c r="J7" s="12">
        <v>3</v>
      </c>
      <c r="K7" s="82">
        <v>691806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0" customHeight="1">
      <c r="A8" s="172" t="s">
        <v>3</v>
      </c>
      <c r="B8" s="12">
        <v>242</v>
      </c>
      <c r="C8" s="12">
        <v>3919469</v>
      </c>
      <c r="D8" s="39">
        <v>238</v>
      </c>
      <c r="E8" s="39">
        <v>3882000</v>
      </c>
      <c r="F8" s="39">
        <v>4</v>
      </c>
      <c r="G8" s="39">
        <v>37469</v>
      </c>
      <c r="H8" s="39">
        <v>1</v>
      </c>
      <c r="I8" s="39">
        <v>713000</v>
      </c>
      <c r="J8" s="12">
        <v>1</v>
      </c>
      <c r="K8" s="82">
        <v>101236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0" customHeight="1">
      <c r="A9" s="173" t="s">
        <v>4</v>
      </c>
      <c r="B9" s="13">
        <v>45</v>
      </c>
      <c r="C9" s="13">
        <v>1516361</v>
      </c>
      <c r="D9" s="40">
        <v>12</v>
      </c>
      <c r="E9" s="40">
        <v>931952</v>
      </c>
      <c r="F9" s="40">
        <v>33</v>
      </c>
      <c r="G9" s="40">
        <v>584409</v>
      </c>
      <c r="H9" s="40">
        <v>0</v>
      </c>
      <c r="I9" s="40">
        <v>0</v>
      </c>
      <c r="J9" s="13">
        <v>0</v>
      </c>
      <c r="K9" s="83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30" customHeight="1">
      <c r="A10" s="171" t="s">
        <v>5</v>
      </c>
      <c r="B10" s="11">
        <v>32</v>
      </c>
      <c r="C10" s="11">
        <v>718000</v>
      </c>
      <c r="D10" s="38">
        <v>32</v>
      </c>
      <c r="E10" s="38">
        <v>718000</v>
      </c>
      <c r="F10" s="38">
        <v>0</v>
      </c>
      <c r="G10" s="38">
        <v>0</v>
      </c>
      <c r="H10" s="38">
        <v>1</v>
      </c>
      <c r="I10" s="38">
        <v>292800</v>
      </c>
      <c r="J10" s="11">
        <v>7</v>
      </c>
      <c r="K10" s="81">
        <v>34653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30" customHeight="1">
      <c r="A11" s="172" t="s">
        <v>6</v>
      </c>
      <c r="B11" s="12">
        <v>21</v>
      </c>
      <c r="C11" s="12">
        <v>240507</v>
      </c>
      <c r="D11" s="39">
        <v>19</v>
      </c>
      <c r="E11" s="39">
        <v>238000</v>
      </c>
      <c r="F11" s="39">
        <v>2</v>
      </c>
      <c r="G11" s="39">
        <v>2507</v>
      </c>
      <c r="H11" s="39">
        <v>0</v>
      </c>
      <c r="I11" s="39">
        <v>0</v>
      </c>
      <c r="J11" s="12">
        <v>9</v>
      </c>
      <c r="K11" s="82">
        <v>96561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0" customHeight="1">
      <c r="A12" s="172" t="s">
        <v>7</v>
      </c>
      <c r="B12" s="12">
        <v>26</v>
      </c>
      <c r="C12" s="12">
        <v>269394</v>
      </c>
      <c r="D12" s="39">
        <v>16</v>
      </c>
      <c r="E12" s="39">
        <v>253353</v>
      </c>
      <c r="F12" s="39">
        <v>10</v>
      </c>
      <c r="G12" s="39">
        <v>16041</v>
      </c>
      <c r="H12" s="39">
        <v>0</v>
      </c>
      <c r="I12" s="39">
        <v>0</v>
      </c>
      <c r="J12" s="12">
        <v>0</v>
      </c>
      <c r="K12" s="82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" customHeight="1">
      <c r="A13" s="172" t="s">
        <v>8</v>
      </c>
      <c r="B13" s="12">
        <v>36</v>
      </c>
      <c r="C13" s="12">
        <v>673856</v>
      </c>
      <c r="D13" s="39">
        <v>29</v>
      </c>
      <c r="E13" s="39">
        <v>554170</v>
      </c>
      <c r="F13" s="39">
        <v>7</v>
      </c>
      <c r="G13" s="39">
        <v>119686</v>
      </c>
      <c r="H13" s="39">
        <v>0</v>
      </c>
      <c r="I13" s="39">
        <v>0</v>
      </c>
      <c r="J13" s="12">
        <v>6</v>
      </c>
      <c r="K13" s="82">
        <v>137855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0" customHeight="1">
      <c r="A14" s="173" t="s">
        <v>70</v>
      </c>
      <c r="B14" s="13">
        <v>17</v>
      </c>
      <c r="C14" s="13">
        <v>462603</v>
      </c>
      <c r="D14" s="40">
        <v>12</v>
      </c>
      <c r="E14" s="40">
        <v>431900</v>
      </c>
      <c r="F14" s="40">
        <v>5</v>
      </c>
      <c r="G14" s="40">
        <v>30703</v>
      </c>
      <c r="H14" s="40">
        <v>0</v>
      </c>
      <c r="I14" s="40">
        <v>0</v>
      </c>
      <c r="J14" s="13">
        <v>8</v>
      </c>
      <c r="K14" s="83">
        <v>24004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30" customHeight="1">
      <c r="A15" s="172" t="s">
        <v>71</v>
      </c>
      <c r="B15" s="12">
        <v>52</v>
      </c>
      <c r="C15" s="12">
        <v>643910</v>
      </c>
      <c r="D15" s="39">
        <v>36</v>
      </c>
      <c r="E15" s="39">
        <v>486525</v>
      </c>
      <c r="F15" s="39">
        <v>16</v>
      </c>
      <c r="G15" s="39">
        <v>157385</v>
      </c>
      <c r="H15" s="39">
        <v>1</v>
      </c>
      <c r="I15" s="39">
        <v>163000</v>
      </c>
      <c r="J15" s="12">
        <v>0</v>
      </c>
      <c r="K15" s="82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0" customHeight="1" thickBot="1">
      <c r="A16" s="172" t="s">
        <v>72</v>
      </c>
      <c r="B16" s="12">
        <v>51</v>
      </c>
      <c r="C16" s="12">
        <v>277138</v>
      </c>
      <c r="D16" s="39">
        <v>5</v>
      </c>
      <c r="E16" s="39">
        <v>117500</v>
      </c>
      <c r="F16" s="39">
        <v>46</v>
      </c>
      <c r="G16" s="39">
        <v>159638</v>
      </c>
      <c r="H16" s="39">
        <v>0</v>
      </c>
      <c r="I16" s="39">
        <v>0</v>
      </c>
      <c r="J16" s="12">
        <v>6</v>
      </c>
      <c r="K16" s="82">
        <v>330622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0" customHeight="1" thickBot="1" thickTop="1">
      <c r="A17" s="174" t="s">
        <v>78</v>
      </c>
      <c r="B17" s="14">
        <f aca="true" t="shared" si="0" ref="B17:K17">SUM(B5:B16)</f>
        <v>1062</v>
      </c>
      <c r="C17" s="14">
        <f t="shared" si="0"/>
        <v>15886234</v>
      </c>
      <c r="D17" s="41">
        <f t="shared" si="0"/>
        <v>912</v>
      </c>
      <c r="E17" s="41">
        <f t="shared" si="0"/>
        <v>14402629</v>
      </c>
      <c r="F17" s="41">
        <f t="shared" si="0"/>
        <v>150</v>
      </c>
      <c r="G17" s="41">
        <f t="shared" si="0"/>
        <v>1483605</v>
      </c>
      <c r="H17" s="37">
        <f t="shared" si="0"/>
        <v>7</v>
      </c>
      <c r="I17" s="37">
        <f t="shared" si="0"/>
        <v>2718800</v>
      </c>
      <c r="J17" s="14">
        <f t="shared" si="0"/>
        <v>40</v>
      </c>
      <c r="K17" s="84">
        <f t="shared" si="0"/>
        <v>1416737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0" customHeight="1" thickTop="1">
      <c r="A18" s="172" t="s">
        <v>9</v>
      </c>
      <c r="B18" s="12">
        <v>8</v>
      </c>
      <c r="C18" s="12">
        <v>20076</v>
      </c>
      <c r="D18" s="39">
        <v>6</v>
      </c>
      <c r="E18" s="39">
        <v>18900</v>
      </c>
      <c r="F18" s="39">
        <v>2</v>
      </c>
      <c r="G18" s="39">
        <v>1176</v>
      </c>
      <c r="H18" s="39">
        <v>0</v>
      </c>
      <c r="I18" s="39">
        <v>0</v>
      </c>
      <c r="J18" s="12">
        <v>1</v>
      </c>
      <c r="K18" s="82">
        <v>170000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12">
        <v>0</v>
      </c>
      <c r="K19" s="82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0" customHeight="1">
      <c r="A20" s="172" t="s">
        <v>11</v>
      </c>
      <c r="B20" s="12">
        <v>3</v>
      </c>
      <c r="C20" s="12">
        <v>57200</v>
      </c>
      <c r="D20" s="39">
        <v>3</v>
      </c>
      <c r="E20" s="39">
        <v>57200</v>
      </c>
      <c r="F20" s="39">
        <v>0</v>
      </c>
      <c r="G20" s="39">
        <v>0</v>
      </c>
      <c r="H20" s="39">
        <v>0</v>
      </c>
      <c r="I20" s="39">
        <v>0</v>
      </c>
      <c r="J20" s="12">
        <v>2</v>
      </c>
      <c r="K20" s="82">
        <v>294867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0" customHeight="1">
      <c r="A21" s="172" t="s">
        <v>12</v>
      </c>
      <c r="B21" s="12">
        <v>0</v>
      </c>
      <c r="C21" s="12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12">
        <v>2</v>
      </c>
      <c r="K21" s="82">
        <v>48067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0" customHeight="1">
      <c r="A22" s="175" t="s">
        <v>13</v>
      </c>
      <c r="B22" s="15">
        <v>5</v>
      </c>
      <c r="C22" s="15">
        <v>19819</v>
      </c>
      <c r="D22" s="42">
        <v>0</v>
      </c>
      <c r="E22" s="42">
        <v>0</v>
      </c>
      <c r="F22" s="42">
        <v>5</v>
      </c>
      <c r="G22" s="42">
        <v>19819</v>
      </c>
      <c r="H22" s="42">
        <v>0</v>
      </c>
      <c r="I22" s="42">
        <v>0</v>
      </c>
      <c r="J22" s="15">
        <v>0</v>
      </c>
      <c r="K22" s="8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0" customHeight="1">
      <c r="A23" s="172" t="s">
        <v>14</v>
      </c>
      <c r="B23" s="12">
        <v>15</v>
      </c>
      <c r="C23" s="12">
        <v>408009</v>
      </c>
      <c r="D23" s="39">
        <v>13</v>
      </c>
      <c r="E23" s="39">
        <v>406900</v>
      </c>
      <c r="F23" s="39">
        <v>2</v>
      </c>
      <c r="G23" s="39">
        <v>1109</v>
      </c>
      <c r="H23" s="39">
        <v>0</v>
      </c>
      <c r="I23" s="39">
        <v>0</v>
      </c>
      <c r="J23" s="12">
        <v>0</v>
      </c>
      <c r="K23" s="82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0" customHeight="1">
      <c r="A24" s="172" t="s">
        <v>15</v>
      </c>
      <c r="B24" s="12">
        <v>2</v>
      </c>
      <c r="C24" s="12">
        <v>82054</v>
      </c>
      <c r="D24" s="39">
        <v>0</v>
      </c>
      <c r="E24" s="39">
        <v>0</v>
      </c>
      <c r="F24" s="39">
        <v>2</v>
      </c>
      <c r="G24" s="39">
        <v>82054</v>
      </c>
      <c r="H24" s="39">
        <v>0</v>
      </c>
      <c r="I24" s="39">
        <v>0</v>
      </c>
      <c r="J24" s="12">
        <v>4</v>
      </c>
      <c r="K24" s="82">
        <v>217566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0" customHeight="1">
      <c r="A25" s="172" t="s">
        <v>16</v>
      </c>
      <c r="B25" s="12">
        <v>6</v>
      </c>
      <c r="C25" s="12">
        <v>193300</v>
      </c>
      <c r="D25" s="39">
        <v>6</v>
      </c>
      <c r="E25" s="39">
        <v>193300</v>
      </c>
      <c r="F25" s="39">
        <v>0</v>
      </c>
      <c r="G25" s="39">
        <v>0</v>
      </c>
      <c r="H25" s="39">
        <v>0</v>
      </c>
      <c r="I25" s="39">
        <v>0</v>
      </c>
      <c r="J25" s="12">
        <v>0</v>
      </c>
      <c r="K25" s="82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0" customHeight="1">
      <c r="A26" s="172" t="s">
        <v>17</v>
      </c>
      <c r="B26" s="12">
        <v>0</v>
      </c>
      <c r="C26" s="12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12">
        <v>7</v>
      </c>
      <c r="K26" s="82">
        <v>27223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0" customHeight="1">
      <c r="A27" s="173" t="s">
        <v>18</v>
      </c>
      <c r="B27" s="13">
        <v>0</v>
      </c>
      <c r="C27" s="13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3">
        <v>2</v>
      </c>
      <c r="K27" s="83">
        <v>150757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>
      <c r="A28" s="172" t="s">
        <v>19</v>
      </c>
      <c r="B28" s="12">
        <v>0</v>
      </c>
      <c r="C28" s="12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12">
        <v>2</v>
      </c>
      <c r="K28" s="82">
        <v>33960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12">
        <v>0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0" customHeight="1">
      <c r="A30" s="172" t="s">
        <v>73</v>
      </c>
      <c r="B30" s="12">
        <v>3</v>
      </c>
      <c r="C30" s="12">
        <v>201420</v>
      </c>
      <c r="D30" s="39">
        <v>1</v>
      </c>
      <c r="E30" s="39">
        <v>192000</v>
      </c>
      <c r="F30" s="39">
        <v>2</v>
      </c>
      <c r="G30" s="39">
        <v>9420</v>
      </c>
      <c r="H30" s="39">
        <v>0</v>
      </c>
      <c r="I30" s="39">
        <v>0</v>
      </c>
      <c r="J30" s="12">
        <v>13</v>
      </c>
      <c r="K30" s="82">
        <v>626737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12">
        <v>0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0" customHeight="1">
      <c r="A32" s="175" t="s">
        <v>22</v>
      </c>
      <c r="B32" s="15">
        <v>1</v>
      </c>
      <c r="C32" s="15">
        <v>95732</v>
      </c>
      <c r="D32" s="42">
        <v>1</v>
      </c>
      <c r="E32" s="42">
        <v>95732</v>
      </c>
      <c r="F32" s="42">
        <v>0</v>
      </c>
      <c r="G32" s="42">
        <v>0</v>
      </c>
      <c r="H32" s="42">
        <v>0</v>
      </c>
      <c r="I32" s="42">
        <v>0</v>
      </c>
      <c r="J32" s="15">
        <v>0</v>
      </c>
      <c r="K32" s="85"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0" customHeight="1">
      <c r="A33" s="172" t="s">
        <v>23</v>
      </c>
      <c r="B33" s="12">
        <v>6</v>
      </c>
      <c r="C33" s="12">
        <v>131169</v>
      </c>
      <c r="D33" s="39">
        <v>0</v>
      </c>
      <c r="E33" s="39">
        <v>0</v>
      </c>
      <c r="F33" s="39">
        <v>6</v>
      </c>
      <c r="G33" s="39">
        <v>131169</v>
      </c>
      <c r="H33" s="39">
        <v>0</v>
      </c>
      <c r="I33" s="39">
        <v>0</v>
      </c>
      <c r="J33" s="12">
        <v>0</v>
      </c>
      <c r="K33" s="82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0" customHeight="1">
      <c r="A34" s="172" t="s">
        <v>24</v>
      </c>
      <c r="B34" s="12">
        <v>7</v>
      </c>
      <c r="C34" s="12">
        <v>73636</v>
      </c>
      <c r="D34" s="39">
        <v>4</v>
      </c>
      <c r="E34" s="39">
        <v>65227</v>
      </c>
      <c r="F34" s="39">
        <v>3</v>
      </c>
      <c r="G34" s="39">
        <v>8409</v>
      </c>
      <c r="H34" s="39">
        <v>0</v>
      </c>
      <c r="I34" s="39">
        <v>0</v>
      </c>
      <c r="J34" s="12">
        <v>0</v>
      </c>
      <c r="K34" s="82"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0" customHeight="1">
      <c r="A35" s="172" t="s">
        <v>25</v>
      </c>
      <c r="B35" s="12">
        <v>29</v>
      </c>
      <c r="C35" s="12">
        <v>242428</v>
      </c>
      <c r="D35" s="39">
        <v>16</v>
      </c>
      <c r="E35" s="39">
        <v>231084</v>
      </c>
      <c r="F35" s="39">
        <v>13</v>
      </c>
      <c r="G35" s="39">
        <v>11344</v>
      </c>
      <c r="H35" s="39">
        <v>1</v>
      </c>
      <c r="I35" s="39">
        <v>4982</v>
      </c>
      <c r="J35" s="12">
        <v>0</v>
      </c>
      <c r="K35" s="82"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0" customHeight="1">
      <c r="A36" s="172" t="s">
        <v>26</v>
      </c>
      <c r="B36" s="12">
        <v>3</v>
      </c>
      <c r="C36" s="12">
        <v>11621</v>
      </c>
      <c r="D36" s="39">
        <v>0</v>
      </c>
      <c r="E36" s="39">
        <v>0</v>
      </c>
      <c r="F36" s="39">
        <v>3</v>
      </c>
      <c r="G36" s="39">
        <v>11621</v>
      </c>
      <c r="H36" s="39">
        <v>0</v>
      </c>
      <c r="I36" s="39">
        <v>0</v>
      </c>
      <c r="J36" s="12">
        <v>0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0" customHeight="1">
      <c r="A37" s="173" t="s">
        <v>27</v>
      </c>
      <c r="B37" s="13">
        <v>0</v>
      </c>
      <c r="C37" s="13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13">
        <v>3</v>
      </c>
      <c r="K37" s="83">
        <v>36060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12">
        <v>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0" customHeight="1">
      <c r="A39" s="172" t="s">
        <v>29</v>
      </c>
      <c r="B39" s="12">
        <v>0</v>
      </c>
      <c r="C39" s="12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12">
        <v>1</v>
      </c>
      <c r="K39" s="82">
        <v>8331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12">
        <v>0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0" customHeight="1">
      <c r="A41" s="172" t="s">
        <v>74</v>
      </c>
      <c r="B41" s="12">
        <v>26</v>
      </c>
      <c r="C41" s="12">
        <v>291181</v>
      </c>
      <c r="D41" s="39">
        <v>8</v>
      </c>
      <c r="E41" s="39">
        <v>278617</v>
      </c>
      <c r="F41" s="39">
        <v>18</v>
      </c>
      <c r="G41" s="39">
        <v>12564</v>
      </c>
      <c r="H41" s="39">
        <v>0</v>
      </c>
      <c r="I41" s="39">
        <v>0</v>
      </c>
      <c r="J41" s="12">
        <v>12</v>
      </c>
      <c r="K41" s="82">
        <v>19067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0" customHeight="1">
      <c r="A42" s="172" t="s">
        <v>31</v>
      </c>
      <c r="B42" s="12">
        <v>7</v>
      </c>
      <c r="C42" s="12">
        <v>46851</v>
      </c>
      <c r="D42" s="39">
        <v>7</v>
      </c>
      <c r="E42" s="39">
        <v>46851</v>
      </c>
      <c r="F42" s="39">
        <v>0</v>
      </c>
      <c r="G42" s="39">
        <v>0</v>
      </c>
      <c r="H42" s="39">
        <v>0</v>
      </c>
      <c r="I42" s="39">
        <v>0</v>
      </c>
      <c r="J42" s="12">
        <v>0</v>
      </c>
      <c r="K42" s="82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0" customHeight="1">
      <c r="A43" s="171" t="s">
        <v>32</v>
      </c>
      <c r="B43" s="11">
        <v>8</v>
      </c>
      <c r="C43" s="11">
        <v>157681</v>
      </c>
      <c r="D43" s="38">
        <v>1</v>
      </c>
      <c r="E43" s="38">
        <v>146000</v>
      </c>
      <c r="F43" s="38">
        <v>7</v>
      </c>
      <c r="G43" s="38">
        <v>11681</v>
      </c>
      <c r="H43" s="38">
        <v>0</v>
      </c>
      <c r="I43" s="38">
        <v>0</v>
      </c>
      <c r="J43" s="11">
        <v>0</v>
      </c>
      <c r="K43" s="81"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0" customHeight="1">
      <c r="A44" s="172" t="s">
        <v>33</v>
      </c>
      <c r="B44" s="12">
        <v>15</v>
      </c>
      <c r="C44" s="12">
        <v>147716</v>
      </c>
      <c r="D44" s="39">
        <v>1</v>
      </c>
      <c r="E44" s="39">
        <v>134525</v>
      </c>
      <c r="F44" s="39">
        <v>14</v>
      </c>
      <c r="G44" s="39">
        <v>13191</v>
      </c>
      <c r="H44" s="39">
        <v>0</v>
      </c>
      <c r="I44" s="39">
        <v>0</v>
      </c>
      <c r="J44" s="12">
        <v>0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0" customHeight="1">
      <c r="A45" s="172" t="s">
        <v>34</v>
      </c>
      <c r="B45" s="12">
        <v>10</v>
      </c>
      <c r="C45" s="12">
        <v>238576</v>
      </c>
      <c r="D45" s="39">
        <v>6</v>
      </c>
      <c r="E45" s="39">
        <v>202500</v>
      </c>
      <c r="F45" s="39">
        <v>4</v>
      </c>
      <c r="G45" s="39">
        <v>36076</v>
      </c>
      <c r="H45" s="39">
        <v>0</v>
      </c>
      <c r="I45" s="39">
        <v>0</v>
      </c>
      <c r="J45" s="12">
        <v>0</v>
      </c>
      <c r="K45" s="82"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0" customHeight="1">
      <c r="A46" s="172" t="s">
        <v>35</v>
      </c>
      <c r="B46" s="12">
        <v>21</v>
      </c>
      <c r="C46" s="12">
        <v>103271</v>
      </c>
      <c r="D46" s="39">
        <v>18</v>
      </c>
      <c r="E46" s="39">
        <v>67100</v>
      </c>
      <c r="F46" s="39">
        <v>3</v>
      </c>
      <c r="G46" s="39">
        <v>36171</v>
      </c>
      <c r="H46" s="39">
        <v>0</v>
      </c>
      <c r="I46" s="39">
        <v>0</v>
      </c>
      <c r="J46" s="12">
        <v>0</v>
      </c>
      <c r="K46" s="82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0" customHeight="1">
      <c r="A47" s="173" t="s">
        <v>36</v>
      </c>
      <c r="B47" s="13">
        <v>0</v>
      </c>
      <c r="C47" s="13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13">
        <v>9</v>
      </c>
      <c r="K47" s="83">
        <v>19691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0" customHeight="1">
      <c r="A48" s="172" t="s">
        <v>37</v>
      </c>
      <c r="B48" s="12">
        <v>2</v>
      </c>
      <c r="C48" s="12">
        <v>1607</v>
      </c>
      <c r="D48" s="39">
        <v>1</v>
      </c>
      <c r="E48" s="39">
        <v>1100</v>
      </c>
      <c r="F48" s="39">
        <v>1</v>
      </c>
      <c r="G48" s="39">
        <v>507</v>
      </c>
      <c r="H48" s="39">
        <v>0</v>
      </c>
      <c r="I48" s="39">
        <v>0</v>
      </c>
      <c r="J48" s="12">
        <v>9</v>
      </c>
      <c r="K48" s="82">
        <v>13201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0" customHeight="1">
      <c r="A49" s="172" t="s">
        <v>38</v>
      </c>
      <c r="B49" s="12">
        <v>0</v>
      </c>
      <c r="C49" s="12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12">
        <v>10</v>
      </c>
      <c r="K49" s="82">
        <v>20690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0" customHeight="1">
      <c r="A50" s="172" t="s">
        <v>39</v>
      </c>
      <c r="B50" s="12">
        <v>1</v>
      </c>
      <c r="C50" s="12">
        <v>134210</v>
      </c>
      <c r="D50" s="39">
        <v>1</v>
      </c>
      <c r="E50" s="39">
        <v>134210</v>
      </c>
      <c r="F50" s="39">
        <v>0</v>
      </c>
      <c r="G50" s="39">
        <v>0</v>
      </c>
      <c r="H50" s="39">
        <v>0</v>
      </c>
      <c r="I50" s="39">
        <v>0</v>
      </c>
      <c r="J50" s="12">
        <v>0</v>
      </c>
      <c r="K50" s="82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0" customHeight="1">
      <c r="A51" s="172" t="s">
        <v>40</v>
      </c>
      <c r="B51" s="12">
        <v>5</v>
      </c>
      <c r="C51" s="12">
        <v>111400</v>
      </c>
      <c r="D51" s="39">
        <v>0</v>
      </c>
      <c r="E51" s="39">
        <v>0</v>
      </c>
      <c r="F51" s="39">
        <v>5</v>
      </c>
      <c r="G51" s="39">
        <v>111400</v>
      </c>
      <c r="H51" s="39">
        <v>0</v>
      </c>
      <c r="I51" s="39">
        <v>146500</v>
      </c>
      <c r="J51" s="12">
        <v>1</v>
      </c>
      <c r="K51" s="82">
        <v>5000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12">
        <v>0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171" t="s">
        <v>42</v>
      </c>
      <c r="B53" s="11">
        <v>5</v>
      </c>
      <c r="C53" s="11">
        <v>13876</v>
      </c>
      <c r="D53" s="38">
        <v>0</v>
      </c>
      <c r="E53" s="38">
        <v>0</v>
      </c>
      <c r="F53" s="38">
        <v>5</v>
      </c>
      <c r="G53" s="38">
        <v>13876</v>
      </c>
      <c r="H53" s="38">
        <v>0</v>
      </c>
      <c r="I53" s="38">
        <v>0</v>
      </c>
      <c r="J53" s="11">
        <v>0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12">
        <v>0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0" customHeight="1">
      <c r="A55" s="172" t="s">
        <v>44</v>
      </c>
      <c r="B55" s="12">
        <v>10</v>
      </c>
      <c r="C55" s="12">
        <v>79700</v>
      </c>
      <c r="D55" s="39">
        <v>10</v>
      </c>
      <c r="E55" s="39">
        <v>79700</v>
      </c>
      <c r="F55" s="39">
        <v>0</v>
      </c>
      <c r="G55" s="39">
        <v>0</v>
      </c>
      <c r="H55" s="39">
        <v>0</v>
      </c>
      <c r="I55" s="39">
        <v>0</v>
      </c>
      <c r="J55" s="12">
        <v>0</v>
      </c>
      <c r="K55" s="82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0" customHeight="1">
      <c r="A56" s="172" t="s">
        <v>45</v>
      </c>
      <c r="B56" s="12">
        <v>1</v>
      </c>
      <c r="C56" s="12">
        <v>167394</v>
      </c>
      <c r="D56" s="39">
        <v>1</v>
      </c>
      <c r="E56" s="39">
        <v>167394</v>
      </c>
      <c r="F56" s="39">
        <v>0</v>
      </c>
      <c r="G56" s="39">
        <v>0</v>
      </c>
      <c r="H56" s="39">
        <v>0</v>
      </c>
      <c r="I56" s="39">
        <v>0</v>
      </c>
      <c r="J56" s="12">
        <v>0</v>
      </c>
      <c r="K56" s="82"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0" customHeight="1">
      <c r="A57" s="173" t="s">
        <v>46</v>
      </c>
      <c r="B57" s="13">
        <v>1</v>
      </c>
      <c r="C57" s="13">
        <v>138368</v>
      </c>
      <c r="D57" s="40">
        <v>0</v>
      </c>
      <c r="E57" s="40">
        <v>0</v>
      </c>
      <c r="F57" s="40">
        <v>1</v>
      </c>
      <c r="G57" s="40">
        <v>138368</v>
      </c>
      <c r="H57" s="40">
        <v>0</v>
      </c>
      <c r="I57" s="40">
        <v>0</v>
      </c>
      <c r="J57" s="13">
        <v>0</v>
      </c>
      <c r="K57" s="83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0" customHeight="1">
      <c r="A58" s="172" t="s">
        <v>47</v>
      </c>
      <c r="B58" s="12">
        <v>1</v>
      </c>
      <c r="C58" s="12">
        <v>108989</v>
      </c>
      <c r="D58" s="39">
        <v>0</v>
      </c>
      <c r="E58" s="39">
        <v>0</v>
      </c>
      <c r="F58" s="39">
        <v>1</v>
      </c>
      <c r="G58" s="39">
        <v>108989</v>
      </c>
      <c r="H58" s="39">
        <v>0</v>
      </c>
      <c r="I58" s="39">
        <v>0</v>
      </c>
      <c r="J58" s="12">
        <v>0</v>
      </c>
      <c r="K58" s="82"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0" customHeight="1">
      <c r="A59" s="172" t="s">
        <v>48</v>
      </c>
      <c r="B59" s="12">
        <v>10</v>
      </c>
      <c r="C59" s="12">
        <v>113594</v>
      </c>
      <c r="D59" s="39">
        <v>5</v>
      </c>
      <c r="E59" s="39">
        <v>95800</v>
      </c>
      <c r="F59" s="39">
        <v>5</v>
      </c>
      <c r="G59" s="39">
        <v>17794</v>
      </c>
      <c r="H59" s="39">
        <v>0</v>
      </c>
      <c r="I59" s="39">
        <v>0</v>
      </c>
      <c r="J59" s="12">
        <v>0</v>
      </c>
      <c r="K59" s="82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0" customHeight="1">
      <c r="A60" s="172" t="s">
        <v>49</v>
      </c>
      <c r="B60" s="12">
        <v>0</v>
      </c>
      <c r="C60" s="12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12">
        <v>1</v>
      </c>
      <c r="K60" s="82">
        <v>148584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0" customHeight="1">
      <c r="A61" s="172" t="s">
        <v>50</v>
      </c>
      <c r="B61" s="12">
        <v>14</v>
      </c>
      <c r="C61" s="12">
        <v>24625</v>
      </c>
      <c r="D61" s="39">
        <v>0</v>
      </c>
      <c r="E61" s="39">
        <v>0</v>
      </c>
      <c r="F61" s="39">
        <v>14</v>
      </c>
      <c r="G61" s="39">
        <v>24625</v>
      </c>
      <c r="H61" s="39">
        <v>0</v>
      </c>
      <c r="I61" s="39">
        <v>0</v>
      </c>
      <c r="J61" s="12">
        <v>0</v>
      </c>
      <c r="K61" s="82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0" customHeight="1">
      <c r="A62" s="172" t="s">
        <v>51</v>
      </c>
      <c r="B62" s="12">
        <v>9</v>
      </c>
      <c r="C62" s="12">
        <v>144798</v>
      </c>
      <c r="D62" s="39">
        <v>3</v>
      </c>
      <c r="E62" s="39">
        <v>94275</v>
      </c>
      <c r="F62" s="39">
        <v>6</v>
      </c>
      <c r="G62" s="39">
        <v>50523</v>
      </c>
      <c r="H62" s="39">
        <v>0</v>
      </c>
      <c r="I62" s="39">
        <v>0</v>
      </c>
      <c r="J62" s="12">
        <v>0</v>
      </c>
      <c r="K62" s="82"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0" customHeight="1">
      <c r="A63" s="171" t="s">
        <v>52</v>
      </c>
      <c r="B63" s="11">
        <v>3</v>
      </c>
      <c r="C63" s="11">
        <v>150523</v>
      </c>
      <c r="D63" s="38">
        <v>2</v>
      </c>
      <c r="E63" s="38">
        <v>48068</v>
      </c>
      <c r="F63" s="38">
        <v>1</v>
      </c>
      <c r="G63" s="38">
        <v>102455</v>
      </c>
      <c r="H63" s="38">
        <v>0</v>
      </c>
      <c r="I63" s="38">
        <v>0</v>
      </c>
      <c r="J63" s="11">
        <v>0</v>
      </c>
      <c r="K63" s="81"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12">
        <v>0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0" customHeight="1">
      <c r="A65" s="172" t="s">
        <v>54</v>
      </c>
      <c r="B65" s="12">
        <v>2</v>
      </c>
      <c r="C65" s="12">
        <v>68369</v>
      </c>
      <c r="D65" s="39">
        <v>1</v>
      </c>
      <c r="E65" s="39">
        <v>54769</v>
      </c>
      <c r="F65" s="39">
        <v>1</v>
      </c>
      <c r="G65" s="39">
        <v>13600</v>
      </c>
      <c r="H65" s="39">
        <v>0</v>
      </c>
      <c r="I65" s="39">
        <v>0</v>
      </c>
      <c r="J65" s="12">
        <v>0</v>
      </c>
      <c r="K65" s="82"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0" customHeight="1" thickBot="1">
      <c r="A66" s="172" t="s">
        <v>55</v>
      </c>
      <c r="B66" s="12">
        <v>0</v>
      </c>
      <c r="C66" s="12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12">
        <v>7</v>
      </c>
      <c r="K66" s="82">
        <v>110940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0" customHeight="1" thickBot="1" thickTop="1">
      <c r="A67" s="174" t="s">
        <v>79</v>
      </c>
      <c r="B67" s="14">
        <f aca="true" t="shared" si="1" ref="B67:K67">SUM(B18:B66)</f>
        <v>239</v>
      </c>
      <c r="C67" s="14">
        <f t="shared" si="1"/>
        <v>3779193</v>
      </c>
      <c r="D67" s="41">
        <f t="shared" si="1"/>
        <v>115</v>
      </c>
      <c r="E67" s="41">
        <f t="shared" si="1"/>
        <v>2811252</v>
      </c>
      <c r="F67" s="41">
        <f t="shared" si="1"/>
        <v>124</v>
      </c>
      <c r="G67" s="41">
        <f t="shared" si="1"/>
        <v>967941</v>
      </c>
      <c r="H67" s="37">
        <f t="shared" si="1"/>
        <v>1</v>
      </c>
      <c r="I67" s="37">
        <f t="shared" si="1"/>
        <v>151482</v>
      </c>
      <c r="J67" s="14">
        <f t="shared" si="1"/>
        <v>86</v>
      </c>
      <c r="K67" s="84">
        <f t="shared" si="1"/>
        <v>1950741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0" customHeight="1" thickTop="1">
      <c r="A68" s="176" t="s">
        <v>80</v>
      </c>
      <c r="B68" s="177">
        <f aca="true" t="shared" si="2" ref="B68:K68">SUM(B67,B17)</f>
        <v>1301</v>
      </c>
      <c r="C68" s="177">
        <f t="shared" si="2"/>
        <v>19665427</v>
      </c>
      <c r="D68" s="153">
        <f t="shared" si="2"/>
        <v>1027</v>
      </c>
      <c r="E68" s="153">
        <f t="shared" si="2"/>
        <v>17213881</v>
      </c>
      <c r="F68" s="153">
        <f t="shared" si="2"/>
        <v>274</v>
      </c>
      <c r="G68" s="153">
        <f t="shared" si="2"/>
        <v>2451546</v>
      </c>
      <c r="H68" s="181">
        <f t="shared" si="2"/>
        <v>8</v>
      </c>
      <c r="I68" s="181">
        <f t="shared" si="2"/>
        <v>2870282</v>
      </c>
      <c r="J68" s="177">
        <f t="shared" si="2"/>
        <v>126</v>
      </c>
      <c r="K68" s="180">
        <f t="shared" si="2"/>
        <v>3367478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16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6">
    <mergeCell ref="J2:K2"/>
    <mergeCell ref="B1:K1"/>
    <mergeCell ref="B2:C2"/>
    <mergeCell ref="H2:I3"/>
    <mergeCell ref="D3:E3"/>
    <mergeCell ref="F3:G3"/>
  </mergeCells>
  <printOptions/>
  <pageMargins left="0.7874015748031497" right="0.7874015748031497" top="0.7874015748031497" bottom="0.3937007874015748" header="0.5905511811023623" footer="0.31496062992125984"/>
  <pageSetup firstPageNumber="288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8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60" customWidth="1"/>
    <col min="12" max="16384" width="9.00390625" style="1" customWidth="1"/>
  </cols>
  <sheetData>
    <row r="1" spans="1:11" ht="36" customHeight="1">
      <c r="A1" s="18" t="s">
        <v>75</v>
      </c>
      <c r="B1" s="270" t="s">
        <v>86</v>
      </c>
      <c r="C1" s="290"/>
      <c r="D1" s="290"/>
      <c r="E1" s="290"/>
      <c r="F1" s="290"/>
      <c r="G1" s="290"/>
      <c r="H1" s="290"/>
      <c r="I1" s="290"/>
      <c r="J1" s="270" t="s">
        <v>136</v>
      </c>
      <c r="K1" s="271"/>
    </row>
    <row r="2" spans="1:11" ht="27" customHeight="1">
      <c r="A2" s="4"/>
      <c r="B2" s="33"/>
      <c r="C2" s="33"/>
      <c r="D2" s="33"/>
      <c r="E2" s="32"/>
      <c r="F2" s="327" t="s">
        <v>95</v>
      </c>
      <c r="G2" s="303"/>
      <c r="H2" s="46" t="s">
        <v>99</v>
      </c>
      <c r="I2" s="46" t="s">
        <v>102</v>
      </c>
      <c r="J2" s="79" t="s">
        <v>143</v>
      </c>
      <c r="K2" s="20"/>
    </row>
    <row r="3" spans="1:11" ht="27" customHeight="1">
      <c r="A3" s="2"/>
      <c r="B3" s="270" t="s">
        <v>93</v>
      </c>
      <c r="C3" s="271"/>
      <c r="D3" s="270" t="s">
        <v>94</v>
      </c>
      <c r="E3" s="271"/>
      <c r="F3" s="259"/>
      <c r="G3" s="260"/>
      <c r="H3" s="47" t="s">
        <v>100</v>
      </c>
      <c r="I3" s="47" t="s">
        <v>100</v>
      </c>
      <c r="J3" s="62" t="s">
        <v>144</v>
      </c>
      <c r="K3" s="29" t="s">
        <v>112</v>
      </c>
    </row>
    <row r="4" spans="1:11" ht="27" customHeight="1">
      <c r="A4" s="178"/>
      <c r="B4" s="29" t="s">
        <v>89</v>
      </c>
      <c r="C4" s="29" t="s">
        <v>91</v>
      </c>
      <c r="D4" s="29" t="s">
        <v>89</v>
      </c>
      <c r="E4" s="29" t="s">
        <v>91</v>
      </c>
      <c r="F4" s="29" t="s">
        <v>89</v>
      </c>
      <c r="G4" s="29" t="s">
        <v>98</v>
      </c>
      <c r="H4" s="63" t="s">
        <v>101</v>
      </c>
      <c r="I4" s="78" t="s">
        <v>103</v>
      </c>
      <c r="J4" s="80" t="s">
        <v>111</v>
      </c>
      <c r="K4" s="64" t="s">
        <v>113</v>
      </c>
    </row>
    <row r="5" spans="1:49" ht="30" customHeight="1">
      <c r="A5" s="171" t="s">
        <v>0</v>
      </c>
      <c r="B5" s="11">
        <v>0</v>
      </c>
      <c r="C5" s="11">
        <v>0</v>
      </c>
      <c r="D5" s="38">
        <v>0</v>
      </c>
      <c r="E5" s="38">
        <v>0</v>
      </c>
      <c r="F5" s="38">
        <v>0</v>
      </c>
      <c r="G5" s="38">
        <v>0</v>
      </c>
      <c r="H5" s="48">
        <f>IF('橋りょう・公園１'!I5=0,"　",ROUND(('公園２'!C5+'公園２'!I5)/'橋りょう・公園１'!I5,1))</f>
        <v>10.4</v>
      </c>
      <c r="I5" s="48">
        <f>ROUND(('公園２'!C5+'公園２'!I5+'公園２'!K5+'公園３・公営住宅１'!G5)/'公営住宅２・上水道１'!G5,1)</f>
        <v>10</v>
      </c>
      <c r="J5" s="11">
        <v>4157</v>
      </c>
      <c r="K5" s="81">
        <v>3729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0</v>
      </c>
      <c r="C6" s="12">
        <v>0</v>
      </c>
      <c r="D6" s="39">
        <v>0</v>
      </c>
      <c r="E6" s="39">
        <v>0</v>
      </c>
      <c r="F6" s="39">
        <v>1</v>
      </c>
      <c r="G6" s="39">
        <v>44300</v>
      </c>
      <c r="H6" s="49">
        <f>IF('橋りょう・公園１'!I6=0,"　",ROUND(('公園２'!C6+'公園２'!I6)/'橋りょう・公園１'!I6,1))</f>
        <v>19.4</v>
      </c>
      <c r="I6" s="49">
        <f>ROUND(('公園２'!C6+'公園２'!I6+'公園２'!K6+'公園３・公営住宅１'!G6)/'公営住宅２・上水道１'!G6,1)</f>
        <v>19.8</v>
      </c>
      <c r="J6" s="12">
        <v>2627</v>
      </c>
      <c r="K6" s="82">
        <v>1985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0</v>
      </c>
      <c r="C7" s="12">
        <v>0</v>
      </c>
      <c r="D7" s="39">
        <v>3</v>
      </c>
      <c r="E7" s="39">
        <v>691806</v>
      </c>
      <c r="F7" s="39">
        <v>0</v>
      </c>
      <c r="G7" s="39">
        <v>0</v>
      </c>
      <c r="H7" s="49">
        <f>IF('橋りょう・公園１'!I7=0,"　",ROUND(('公園２'!C7+'公園２'!I7)/'橋りょう・公園１'!I7,1))</f>
        <v>10.5</v>
      </c>
      <c r="I7" s="49">
        <f>ROUND(('公園２'!C7+'公園２'!I7+'公園２'!K7+'公園３・公営住宅１'!G7)/'公営住宅２・上水道１'!G7,1)</f>
        <v>11.9</v>
      </c>
      <c r="J7" s="12">
        <v>3891</v>
      </c>
      <c r="K7" s="82">
        <v>3891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0</v>
      </c>
      <c r="C8" s="12">
        <v>0</v>
      </c>
      <c r="D8" s="39">
        <v>1</v>
      </c>
      <c r="E8" s="39">
        <v>101236</v>
      </c>
      <c r="F8" s="39">
        <v>0</v>
      </c>
      <c r="G8" s="39">
        <v>0</v>
      </c>
      <c r="H8" s="49">
        <f>IF('橋りょう・公園１'!I8=0,"　",ROUND(('公園２'!C8+'公園２'!I8)/'橋りょう・公園１'!I8,1))</f>
        <v>13.7</v>
      </c>
      <c r="I8" s="49">
        <f>ROUND(('公園２'!C8+'公園２'!I8+'公園２'!K8+'公園３・公営住宅１'!G8)/'公営住宅２・上水道１'!G8,1)</f>
        <v>13.2</v>
      </c>
      <c r="J8" s="12">
        <v>7714</v>
      </c>
      <c r="K8" s="82">
        <v>7148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0</v>
      </c>
      <c r="C9" s="13">
        <v>0</v>
      </c>
      <c r="D9" s="40">
        <v>0</v>
      </c>
      <c r="E9" s="40">
        <v>0</v>
      </c>
      <c r="F9" s="40">
        <v>0</v>
      </c>
      <c r="G9" s="40">
        <v>0</v>
      </c>
      <c r="H9" s="50">
        <f>IF('橋りょう・公園１'!I9=0,"　",ROUND(('公園２'!C9+'公園２'!I9)/'橋りょう・公園１'!I9,1))</f>
        <v>22.6</v>
      </c>
      <c r="I9" s="50">
        <f>ROUND(('公園２'!C9+'公園２'!I9+'公園２'!K9+'公園３・公営住宅１'!G9)/'公営住宅２・上水道１'!G9,1)</f>
        <v>23</v>
      </c>
      <c r="J9" s="13">
        <v>1202</v>
      </c>
      <c r="K9" s="83">
        <v>1158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0</v>
      </c>
      <c r="C10" s="11">
        <v>0</v>
      </c>
      <c r="D10" s="38">
        <v>7</v>
      </c>
      <c r="E10" s="38">
        <v>34653</v>
      </c>
      <c r="F10" s="38">
        <v>0</v>
      </c>
      <c r="G10" s="38">
        <v>0</v>
      </c>
      <c r="H10" s="48">
        <f>IF('橋りょう・公園１'!I10=0,"　",ROUND(('公園２'!C10+'公園２'!I10)/'橋りょう・公園１'!I10,1))</f>
        <v>17.4</v>
      </c>
      <c r="I10" s="48">
        <f>ROUND(('公園２'!C10+'公園２'!I10+'公園２'!K10+'公園３・公営住宅１'!G10)/'公営住宅２・上水道１'!G10,1)</f>
        <v>12.9</v>
      </c>
      <c r="J10" s="11">
        <v>1019</v>
      </c>
      <c r="K10" s="81">
        <v>888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1</v>
      </c>
      <c r="C11" s="12">
        <v>68300</v>
      </c>
      <c r="D11" s="39">
        <v>8</v>
      </c>
      <c r="E11" s="39">
        <v>28261</v>
      </c>
      <c r="F11" s="39">
        <v>0</v>
      </c>
      <c r="G11" s="39">
        <v>0</v>
      </c>
      <c r="H11" s="49">
        <f>IF('橋りょう・公園１'!I11=0,"　",ROUND(('公園２'!C11+'公園２'!I11)/'橋りょう・公園１'!I11,1))</f>
        <v>5.4</v>
      </c>
      <c r="I11" s="49">
        <f>ROUND(('公園２'!C11+'公園２'!I11+'公園２'!K11+'公園３・公営住宅１'!G11)/'公営住宅２・上水道１'!G11,1)</f>
        <v>6</v>
      </c>
      <c r="J11" s="12">
        <v>811</v>
      </c>
      <c r="K11" s="82">
        <v>768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0</v>
      </c>
      <c r="C12" s="12">
        <v>0</v>
      </c>
      <c r="D12" s="39">
        <v>0</v>
      </c>
      <c r="E12" s="39">
        <v>0</v>
      </c>
      <c r="F12" s="39">
        <v>0</v>
      </c>
      <c r="G12" s="39">
        <v>0</v>
      </c>
      <c r="H12" s="49">
        <f>IF('橋りょう・公園１'!I12=0,"　",ROUND(('公園２'!C12+'公園２'!I12)/'橋りょう・公園１'!I12,1))</f>
        <v>7.1</v>
      </c>
      <c r="I12" s="49">
        <f>ROUND(('公園２'!C12+'公園２'!I12+'公園２'!K12+'公園３・公営住宅１'!G12)/'公営住宅２・上水道１'!G12,1)</f>
        <v>6.9</v>
      </c>
      <c r="J12" s="12">
        <v>603</v>
      </c>
      <c r="K12" s="82">
        <v>603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0</v>
      </c>
      <c r="C13" s="12">
        <v>0</v>
      </c>
      <c r="D13" s="39">
        <v>6</v>
      </c>
      <c r="E13" s="39">
        <v>137855</v>
      </c>
      <c r="F13" s="39">
        <v>0</v>
      </c>
      <c r="G13" s="39">
        <v>0</v>
      </c>
      <c r="H13" s="49">
        <f>IF('橋りょう・公園１'!I13=0,"　",ROUND(('公園２'!C13+'公園２'!I13)/'橋りょう・公園１'!I13,1))</f>
        <v>16</v>
      </c>
      <c r="I13" s="49">
        <f>ROUND(('公園２'!C13+'公園２'!I13+'公園２'!K13+'公園３・公営住宅１'!G13)/'公営住宅２・上水道１'!G13,1)</f>
        <v>12.7</v>
      </c>
      <c r="J13" s="12">
        <v>788</v>
      </c>
      <c r="K13" s="82">
        <v>703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0</v>
      </c>
      <c r="C14" s="13">
        <v>0</v>
      </c>
      <c r="D14" s="40">
        <v>8</v>
      </c>
      <c r="E14" s="40">
        <v>24004</v>
      </c>
      <c r="F14" s="40">
        <v>0</v>
      </c>
      <c r="G14" s="40">
        <v>0</v>
      </c>
      <c r="H14" s="50">
        <f>IF('橋りょう・公園１'!I14=0,"　",ROUND(('公園２'!C14+'公園２'!I14)/'橋りょう・公園１'!I14,1))</f>
        <v>18.3</v>
      </c>
      <c r="I14" s="50">
        <f>ROUND(('公園２'!C14+'公園２'!I14+'公園２'!K14+'公園３・公営住宅１'!G14)/'公営住宅２・上水道１'!G14,1)</f>
        <v>11.1</v>
      </c>
      <c r="J14" s="13">
        <v>1018</v>
      </c>
      <c r="K14" s="83">
        <v>993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0</v>
      </c>
      <c r="C15" s="12">
        <v>0</v>
      </c>
      <c r="D15" s="39">
        <v>0</v>
      </c>
      <c r="E15" s="39">
        <v>0</v>
      </c>
      <c r="F15" s="39">
        <v>0</v>
      </c>
      <c r="G15" s="39">
        <v>0</v>
      </c>
      <c r="H15" s="49">
        <f>IF('橋りょう・公園１'!I15=0,"　",ROUND(('公園２'!C15+'公園２'!I15)/'橋りょう・公園１'!I15,1))</f>
        <v>11.2</v>
      </c>
      <c r="I15" s="49">
        <f>ROUND(('公園２'!C15+'公園２'!I15+'公園２'!K15+'公園３・公営住宅１'!G15)/'公営住宅２・上水道１'!G15,1)</f>
        <v>11</v>
      </c>
      <c r="J15" s="12">
        <v>1162</v>
      </c>
      <c r="K15" s="82">
        <v>1162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0</v>
      </c>
      <c r="C16" s="12">
        <v>0</v>
      </c>
      <c r="D16" s="39">
        <v>6</v>
      </c>
      <c r="E16" s="39">
        <v>330622</v>
      </c>
      <c r="F16" s="39">
        <v>0</v>
      </c>
      <c r="G16" s="39">
        <v>0</v>
      </c>
      <c r="H16" s="49">
        <f>IF('橋りょう・公園１'!I16=0,"　",ROUND(('公園２'!C16+'公園２'!I16)/'橋りょう・公園１'!I16,1))</f>
        <v>4.9</v>
      </c>
      <c r="I16" s="49">
        <f>ROUND(('公園２'!C16+'公園２'!I16+'公園２'!K16+'公園３・公営住宅１'!G16)/'公営住宅２・上水道１'!G16,1)</f>
        <v>8.6</v>
      </c>
      <c r="J16" s="12">
        <v>804</v>
      </c>
      <c r="K16" s="82">
        <v>744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 aca="true" t="shared" si="0" ref="B17:G17">SUM(B5:B16)</f>
        <v>1</v>
      </c>
      <c r="C17" s="14">
        <f t="shared" si="0"/>
        <v>68300</v>
      </c>
      <c r="D17" s="41">
        <f t="shared" si="0"/>
        <v>39</v>
      </c>
      <c r="E17" s="41">
        <f t="shared" si="0"/>
        <v>1348437</v>
      </c>
      <c r="F17" s="41">
        <f t="shared" si="0"/>
        <v>1</v>
      </c>
      <c r="G17" s="41">
        <f t="shared" si="0"/>
        <v>44300</v>
      </c>
      <c r="H17" s="51">
        <f>IF('橋りょう・公園１'!I17=0,"　",ROUND(('公園２'!C17+'公園２'!I17)/'橋りょう・公園１'!I17,1))</f>
        <v>12.7</v>
      </c>
      <c r="I17" s="51">
        <f>ROUND(('公園２'!C17+'公園２'!I17+'公園２'!K17+'公園３・公営住宅１'!G17)/'公営住宅２・上水道１'!G17,1)</f>
        <v>12.5</v>
      </c>
      <c r="J17" s="14">
        <f>SUM(J5:J16)</f>
        <v>25796</v>
      </c>
      <c r="K17" s="84">
        <f>SUM(K5:K16)</f>
        <v>23772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0</v>
      </c>
      <c r="C18" s="12">
        <v>0</v>
      </c>
      <c r="D18" s="39">
        <v>1</v>
      </c>
      <c r="E18" s="39">
        <v>170000</v>
      </c>
      <c r="F18" s="39">
        <v>0</v>
      </c>
      <c r="G18" s="39">
        <v>0</v>
      </c>
      <c r="H18" s="49">
        <f>IF('橋りょう・公園１'!I18=0,"　",ROUND(('公園２'!C18+'公園２'!I18)/'橋りょう・公園１'!I18,1))</f>
        <v>1.5</v>
      </c>
      <c r="I18" s="49">
        <f>ROUND(('公園２'!C18+'公園２'!I18+'公園２'!K18+'公園３・公営住宅１'!G18)/'公営住宅２・上水道１'!G18,1)</f>
        <v>13.9</v>
      </c>
      <c r="J18" s="12">
        <v>115</v>
      </c>
      <c r="K18" s="82">
        <v>112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49">
        <f>IF('橋りょう・公園１'!I19=0,"　",ROUND(('公園２'!C19+'公園２'!I19)/'橋りょう・公園１'!I19,1))</f>
        <v>0</v>
      </c>
      <c r="I19" s="49">
        <f>ROUND(('公園２'!C19+'公園２'!I19+'公園２'!K19+'公園３・公営住宅１'!G19)/'公営住宅２・上水道１'!G19,1)</f>
        <v>0</v>
      </c>
      <c r="J19" s="12">
        <v>239</v>
      </c>
      <c r="K19" s="82">
        <v>228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0</v>
      </c>
      <c r="C20" s="12">
        <v>0</v>
      </c>
      <c r="D20" s="39">
        <v>2</v>
      </c>
      <c r="E20" s="39">
        <v>294867</v>
      </c>
      <c r="F20" s="39">
        <v>0</v>
      </c>
      <c r="G20" s="39">
        <v>0</v>
      </c>
      <c r="H20" s="49">
        <f>IF('橋りょう・公園１'!I20=0,"　",ROUND(('公園２'!C20+'公園２'!I20)/'橋りょう・公園１'!I20,1))</f>
        <v>5</v>
      </c>
      <c r="I20" s="49">
        <f>ROUND(('公園２'!C20+'公園２'!I20+'公園２'!K20+'公園３・公営住宅１'!G20)/'公営住宅２・上水道１'!G20,1)</f>
        <v>20.4</v>
      </c>
      <c r="J20" s="12">
        <v>202</v>
      </c>
      <c r="K20" s="82">
        <v>188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2</v>
      </c>
      <c r="E21" s="39">
        <v>48067</v>
      </c>
      <c r="F21" s="39">
        <v>0</v>
      </c>
      <c r="G21" s="39">
        <v>0</v>
      </c>
      <c r="H21" s="49" t="str">
        <f>IF('橋りょう・公園１'!I21=0,"　",ROUND(('公園２'!C21+'公園２'!I21)/'橋りょう・公園１'!I21,1))</f>
        <v>　</v>
      </c>
      <c r="I21" s="49">
        <f>ROUND(('公園２'!C21+'公園２'!I21+'公園２'!K21+'公園３・公営住宅１'!G21)/'公営住宅２・上水道１'!G21,1)</f>
        <v>7.2</v>
      </c>
      <c r="J21" s="12">
        <v>45</v>
      </c>
      <c r="K21" s="82">
        <v>29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42">
        <v>0</v>
      </c>
      <c r="G22" s="42">
        <v>0</v>
      </c>
      <c r="H22" s="52">
        <f>IF('橋りょう・公園１'!I22=0,"　",ROUND(('公園２'!C22+'公園２'!I22)/'橋りょう・公園１'!I22,1))</f>
        <v>2.3</v>
      </c>
      <c r="I22" s="52">
        <f>ROUND(('公園２'!C22+'公園２'!I22+'公園２'!K22+'公園３・公営住宅１'!G22)/'公営住宅２・上水道１'!G22,1)</f>
        <v>2.3</v>
      </c>
      <c r="J22" s="15">
        <v>8</v>
      </c>
      <c r="K22" s="85">
        <v>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39">
        <v>0</v>
      </c>
      <c r="F23" s="39">
        <v>0</v>
      </c>
      <c r="G23" s="39">
        <v>0</v>
      </c>
      <c r="H23" s="49">
        <f>IF('橋りょう・公園１'!I23=0,"　",ROUND(('公園２'!C23+'公園２'!I23)/'橋りょう・公園１'!I23,1))</f>
        <v>18.4</v>
      </c>
      <c r="I23" s="49">
        <f>ROUND(('公園２'!C23+'公園２'!I23+'公園２'!K23+'公園３・公営住宅１'!G23)/'公営住宅２・上水道１'!G23,1)</f>
        <v>18.4</v>
      </c>
      <c r="J23" s="12">
        <v>308</v>
      </c>
      <c r="K23" s="82">
        <v>306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</v>
      </c>
      <c r="E24" s="39">
        <v>217566</v>
      </c>
      <c r="F24" s="39">
        <v>0</v>
      </c>
      <c r="G24" s="39">
        <v>0</v>
      </c>
      <c r="H24" s="49">
        <f>IF('橋りょう・公園１'!I24=0,"　",ROUND(('公園２'!C24+'公園２'!I24)/'橋りょう・公園１'!I24,1))</f>
        <v>16</v>
      </c>
      <c r="I24" s="49">
        <f>ROUND(('公園２'!C24+'公園２'!I24+'公園２'!K24+'公園３・公営住宅１'!G24)/'公営住宅２・上水道１'!G24,1)</f>
        <v>32.1</v>
      </c>
      <c r="J24" s="12">
        <v>79</v>
      </c>
      <c r="K24" s="82">
        <v>71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39">
        <v>0</v>
      </c>
      <c r="F25" s="39">
        <v>0</v>
      </c>
      <c r="G25" s="39">
        <v>0</v>
      </c>
      <c r="H25" s="49">
        <f>IF('橋りょう・公園１'!I25=0,"　",ROUND(('公園２'!C25+'公園２'!I25)/'橋りょう・公園１'!I25,1))</f>
        <v>16.7</v>
      </c>
      <c r="I25" s="49">
        <f>ROUND(('公園２'!C25+'公園２'!I25+'公園２'!K25+'公園３・公営住宅１'!G25)/'公営住宅２・上水道１'!G25,1)</f>
        <v>14.9</v>
      </c>
      <c r="J25" s="12">
        <v>83</v>
      </c>
      <c r="K25" s="82">
        <v>83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0</v>
      </c>
      <c r="C26" s="12">
        <v>0</v>
      </c>
      <c r="D26" s="39">
        <v>7</v>
      </c>
      <c r="E26" s="39">
        <v>27223</v>
      </c>
      <c r="F26" s="39">
        <v>0</v>
      </c>
      <c r="G26" s="39">
        <v>0</v>
      </c>
      <c r="H26" s="49" t="str">
        <f>IF('橋りょう・公園１'!I26=0,"　",ROUND(('公園２'!C26+'公園２'!I26)/'橋りょう・公園１'!I26,1))</f>
        <v>　</v>
      </c>
      <c r="I26" s="49">
        <f>ROUND(('公園２'!C26+'公園２'!I26+'公園２'!K26+'公園３・公営住宅１'!G26)/'公営住宅２・上水道１'!G26,1)</f>
        <v>4</v>
      </c>
      <c r="J26" s="12">
        <v>24</v>
      </c>
      <c r="K26" s="82">
        <v>14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0</v>
      </c>
      <c r="C27" s="13">
        <v>0</v>
      </c>
      <c r="D27" s="40">
        <v>2</v>
      </c>
      <c r="E27" s="40">
        <v>150757</v>
      </c>
      <c r="F27" s="40">
        <v>0</v>
      </c>
      <c r="G27" s="40">
        <v>0</v>
      </c>
      <c r="H27" s="50" t="str">
        <f>IF('橋りょう・公園１'!I27=0,"　",ROUND(('公園２'!C27+'公園２'!I27)/'橋りょう・公園１'!I27,1))</f>
        <v>　</v>
      </c>
      <c r="I27" s="50">
        <f>ROUND(('公園２'!C27+'公園２'!I27+'公園２'!K27+'公園３・公営住宅１'!G27)/'公営住宅２・上水道１'!G27,1)</f>
        <v>20.6</v>
      </c>
      <c r="J27" s="13">
        <v>108</v>
      </c>
      <c r="K27" s="83">
        <v>94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0</v>
      </c>
      <c r="C28" s="12">
        <v>0</v>
      </c>
      <c r="D28" s="39">
        <v>2</v>
      </c>
      <c r="E28" s="39">
        <v>33960</v>
      </c>
      <c r="F28" s="39">
        <v>0</v>
      </c>
      <c r="G28" s="39">
        <v>0</v>
      </c>
      <c r="H28" s="49" t="str">
        <f>IF('橋りょう・公園１'!I28=0,"　",ROUND(('公園２'!C28+'公園２'!I28)/'橋りょう・公園１'!I28,1))</f>
        <v>　</v>
      </c>
      <c r="I28" s="49">
        <f>ROUND(('公園２'!C28+'公園２'!I28+'公園２'!K28+'公園３・公営住宅１'!G28)/'公営住宅２・上水道１'!G28,1)</f>
        <v>53.3</v>
      </c>
      <c r="J28" s="12">
        <v>10</v>
      </c>
      <c r="K28" s="82">
        <v>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49" t="str">
        <f>IF('橋りょう・公園１'!I29=0,"　",ROUND(('公園２'!C29+'公園２'!I29)/'橋りょう・公園１'!I29,1))</f>
        <v>　</v>
      </c>
      <c r="I29" s="49">
        <f>ROUND(('公園２'!C29+'公園２'!I29+'公園２'!K29+'公園３・公営住宅１'!G29)/'公営住宅２・上水道１'!G29,1)</f>
        <v>0</v>
      </c>
      <c r="J29" s="12">
        <v>109</v>
      </c>
      <c r="K29" s="82">
        <v>100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</v>
      </c>
      <c r="C30" s="12">
        <v>91400</v>
      </c>
      <c r="D30" s="39">
        <v>12</v>
      </c>
      <c r="E30" s="39">
        <v>535337</v>
      </c>
      <c r="F30" s="39">
        <v>0</v>
      </c>
      <c r="G30" s="39">
        <v>0</v>
      </c>
      <c r="H30" s="49">
        <f>IF('橋りょう・公園１'!I30=0,"　",ROUND(('公園２'!C30+'公園２'!I30)/'橋りょう・公園１'!I30,1))</f>
        <v>27.9</v>
      </c>
      <c r="I30" s="49">
        <f>ROUND(('公園２'!C30+'公園２'!I30+'公園２'!K30+'公園３・公営住宅１'!G30)/'公営住宅２・上水道１'!G30,1)</f>
        <v>41.2</v>
      </c>
      <c r="J30" s="12">
        <v>342</v>
      </c>
      <c r="K30" s="82">
        <v>311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49" t="str">
        <f>IF('橋りょう・公園１'!I31=0,"　",ROUND(('公園２'!C31+'公園２'!I31)/'橋りょう・公園１'!I31,1))</f>
        <v>　</v>
      </c>
      <c r="I31" s="49">
        <f>ROUND(('公園２'!C31+'公園２'!I31+'公園２'!K31+'公園３・公営住宅１'!G31)/'公営住宅２・上水道１'!G31,1)</f>
        <v>0</v>
      </c>
      <c r="J31" s="12">
        <v>25</v>
      </c>
      <c r="K31" s="82">
        <v>25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0</v>
      </c>
      <c r="C32" s="15">
        <v>0</v>
      </c>
      <c r="D32" s="42">
        <v>0</v>
      </c>
      <c r="E32" s="42">
        <v>0</v>
      </c>
      <c r="F32" s="42">
        <v>0</v>
      </c>
      <c r="G32" s="42">
        <v>0</v>
      </c>
      <c r="H32" s="52">
        <f>IF('橋りょう・公園１'!I32=0,"　",ROUND(('公園２'!C32+'公園２'!I32)/'橋りょう・公園１'!I32,1))</f>
        <v>17.9</v>
      </c>
      <c r="I32" s="52">
        <f>ROUND(('公園２'!C32+'公園２'!I32+'公園２'!K32+'公園３・公営住宅１'!G32)/'公営住宅２・上水道１'!G32,1)</f>
        <v>11.1</v>
      </c>
      <c r="J32" s="15">
        <v>72</v>
      </c>
      <c r="K32" s="85">
        <v>72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39">
        <v>0</v>
      </c>
      <c r="G33" s="39">
        <v>0</v>
      </c>
      <c r="H33" s="49">
        <f>IF('橋りょう・公園１'!I33=0,"　",ROUND(('公園２'!C33+'公園２'!I33)/'橋りょう・公園１'!I33,1))</f>
        <v>33.2</v>
      </c>
      <c r="I33" s="49">
        <f>ROUND(('公園２'!C33+'公園２'!I33+'公園２'!K33+'公園３・公営住宅１'!G33)/'公営住宅２・上水道１'!G33,1)</f>
        <v>33.1</v>
      </c>
      <c r="J33" s="12">
        <v>73</v>
      </c>
      <c r="K33" s="82">
        <v>73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0</v>
      </c>
      <c r="C34" s="12">
        <v>0</v>
      </c>
      <c r="D34" s="39">
        <v>0</v>
      </c>
      <c r="E34" s="39">
        <v>0</v>
      </c>
      <c r="F34" s="39">
        <v>0</v>
      </c>
      <c r="G34" s="39">
        <v>0</v>
      </c>
      <c r="H34" s="49">
        <f>IF('橋りょう・公園１'!I34=0,"　",ROUND(('公園２'!C34+'公園２'!I34)/'橋りょう・公園１'!I34,1))</f>
        <v>4.3</v>
      </c>
      <c r="I34" s="49">
        <f>ROUND(('公園２'!C34+'公園２'!I34+'公園２'!K34+'公園３・公営住宅１'!G34)/'公営住宅２・上水道１'!G34,1)</f>
        <v>4.2</v>
      </c>
      <c r="J34" s="12">
        <v>290</v>
      </c>
      <c r="K34" s="82">
        <v>285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39">
        <v>0</v>
      </c>
      <c r="F35" s="39">
        <v>0</v>
      </c>
      <c r="G35" s="39">
        <v>0</v>
      </c>
      <c r="H35" s="49">
        <f>IF('橋りょう・公園１'!I35=0,"　",ROUND(('公園２'!C35+'公園２'!I35)/'橋りょう・公園１'!I35,1))</f>
        <v>14.3</v>
      </c>
      <c r="I35" s="49">
        <f>ROUND(('公園２'!C35+'公園２'!I35+'公園２'!K35+'公園３・公営住宅１'!G35)/'公営住宅２・上水道１'!G35,1)</f>
        <v>13.2</v>
      </c>
      <c r="J35" s="12">
        <v>408</v>
      </c>
      <c r="K35" s="82">
        <v>408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0</v>
      </c>
      <c r="C36" s="12">
        <v>0</v>
      </c>
      <c r="D36" s="39">
        <v>0</v>
      </c>
      <c r="E36" s="39">
        <v>0</v>
      </c>
      <c r="F36" s="39">
        <v>0</v>
      </c>
      <c r="G36" s="39">
        <v>0</v>
      </c>
      <c r="H36" s="49">
        <f>IF('橋りょう・公園１'!I36=0,"　",ROUND(('公園２'!C36+'公園２'!I36)/'橋りょう・公園１'!I36,1))</f>
        <v>3.1</v>
      </c>
      <c r="I36" s="49">
        <f>ROUND(('公園２'!C36+'公園２'!I36+'公園２'!K36+'公園３・公営住宅１'!G36)/'公営住宅２・上水道１'!G36,1)</f>
        <v>3.1</v>
      </c>
      <c r="J36" s="12">
        <v>32</v>
      </c>
      <c r="K36" s="82">
        <v>32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0</v>
      </c>
      <c r="C37" s="13">
        <v>0</v>
      </c>
      <c r="D37" s="40">
        <v>3</v>
      </c>
      <c r="E37" s="40">
        <v>36060</v>
      </c>
      <c r="F37" s="40">
        <v>0</v>
      </c>
      <c r="G37" s="40">
        <v>0</v>
      </c>
      <c r="H37" s="50" t="str">
        <f>IF('橋りょう・公園１'!I37=0,"　",ROUND(('公園２'!C37+'公園２'!I37)/'橋りょう・公園１'!I37,1))</f>
        <v>　</v>
      </c>
      <c r="I37" s="50">
        <f>ROUND(('公園２'!C37+'公園２'!I37+'公園２'!K37+'公園３・公営住宅１'!G37)/'公営住宅２・上水道１'!G37,1)</f>
        <v>8</v>
      </c>
      <c r="J37" s="13">
        <v>128</v>
      </c>
      <c r="K37" s="83">
        <v>119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49" t="str">
        <f>IF('橋りょう・公園１'!I38=0,"　",ROUND(('公園２'!C38+'公園２'!I38)/'橋りょう・公園１'!I38,1))</f>
        <v>　</v>
      </c>
      <c r="I38" s="49">
        <f>ROUND(('公園２'!C38+'公園２'!I38+'公園２'!K38+'公園３・公営住宅１'!G38)/'公営住宅２・上水道１'!G38,1)</f>
        <v>0</v>
      </c>
      <c r="J38" s="12">
        <v>56</v>
      </c>
      <c r="K38" s="82">
        <v>48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0</v>
      </c>
      <c r="C39" s="12">
        <v>0</v>
      </c>
      <c r="D39" s="39">
        <v>1</v>
      </c>
      <c r="E39" s="39">
        <v>8331</v>
      </c>
      <c r="F39" s="39">
        <v>0</v>
      </c>
      <c r="G39" s="39">
        <v>0</v>
      </c>
      <c r="H39" s="49" t="str">
        <f>IF('橋りょう・公園１'!I39=0,"　",ROUND(('公園２'!C39+'公園２'!I39)/'橋りょう・公園１'!I39,1))</f>
        <v>　</v>
      </c>
      <c r="I39" s="49">
        <f>ROUND(('公園２'!C39+'公園２'!I39+'公園２'!K39+'公園３・公営住宅１'!G39)/'公営住宅２・上水道１'!G39,1)</f>
        <v>2.9</v>
      </c>
      <c r="J39" s="12">
        <v>18</v>
      </c>
      <c r="K39" s="82">
        <v>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49" t="str">
        <f>IF('橋りょう・公園１'!I40=0,"　",ROUND(('公園２'!C40+'公園２'!I40)/'橋りょう・公園１'!I40,1))</f>
        <v>　</v>
      </c>
      <c r="I40" s="49">
        <f>ROUND(('公園２'!C40+'公園２'!I40+'公園２'!K40+'公園３・公営住宅１'!G40)/'公営住宅２・上水道１'!G40,1)</f>
        <v>0</v>
      </c>
      <c r="J40" s="12">
        <v>28</v>
      </c>
      <c r="K40" s="82">
        <v>10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0</v>
      </c>
      <c r="C41" s="12">
        <v>0</v>
      </c>
      <c r="D41" s="39">
        <v>12</v>
      </c>
      <c r="E41" s="39">
        <v>19067</v>
      </c>
      <c r="F41" s="39">
        <v>0</v>
      </c>
      <c r="G41" s="39">
        <v>0</v>
      </c>
      <c r="H41" s="49">
        <f>IF('橋りょう・公園１'!I41=0,"　",ROUND(('公園２'!C41+'公園２'!I41)/'橋りょう・公園１'!I41,1))</f>
        <v>19.8</v>
      </c>
      <c r="I41" s="49">
        <f>ROUND(('公園２'!C41+'公園２'!I41+'公園２'!K41+'公園３・公営住宅１'!G41)/'公営住宅２・上水道１'!G41,1)</f>
        <v>12.3</v>
      </c>
      <c r="J41" s="12">
        <v>563</v>
      </c>
      <c r="K41" s="82">
        <v>563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0</v>
      </c>
      <c r="D42" s="39">
        <v>0</v>
      </c>
      <c r="E42" s="39">
        <v>0</v>
      </c>
      <c r="F42" s="39">
        <v>0</v>
      </c>
      <c r="G42" s="39">
        <v>0</v>
      </c>
      <c r="H42" s="49">
        <f>IF('橋りょう・公園１'!I42=0,"　",ROUND(('公園２'!C42+'公園２'!I42)/'橋りょう・公園１'!I42,1))</f>
        <v>2.6</v>
      </c>
      <c r="I42" s="49">
        <f>ROUND(('公園２'!C42+'公園２'!I42+'公園２'!K42+'公園３・公営住宅１'!G42)/'公営住宅２・上水道１'!G42,1)</f>
        <v>2.4</v>
      </c>
      <c r="J42" s="12">
        <v>183</v>
      </c>
      <c r="K42" s="82">
        <v>179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38">
        <v>0</v>
      </c>
      <c r="G43" s="38">
        <v>0</v>
      </c>
      <c r="H43" s="48">
        <f>IF('橋りょう・公園１'!I43=0,"　",ROUND(('公園２'!C43+'公園２'!I43)/'橋りょう・公園１'!I43,1))</f>
        <v>21.9</v>
      </c>
      <c r="I43" s="48">
        <f>ROUND(('公園２'!C43+'公園２'!I43+'公園２'!K43+'公園３・公営住宅１'!G43)/'公営住宅２・上水道１'!G43,1)</f>
        <v>22.3</v>
      </c>
      <c r="J43" s="11">
        <v>71</v>
      </c>
      <c r="K43" s="81">
        <v>71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0</v>
      </c>
      <c r="C44" s="12">
        <v>0</v>
      </c>
      <c r="D44" s="39">
        <v>0</v>
      </c>
      <c r="E44" s="39">
        <v>0</v>
      </c>
      <c r="F44" s="39">
        <v>0</v>
      </c>
      <c r="G44" s="39">
        <v>0</v>
      </c>
      <c r="H44" s="49">
        <f>IF('橋りょう・公園１'!I44=0,"　",ROUND(('公園２'!C44+'公園２'!I44)/'橋りょう・公園１'!I44,1))</f>
        <v>27</v>
      </c>
      <c r="I44" s="49">
        <f>ROUND(('公園２'!C44+'公園２'!I44+'公園２'!K44+'公園３・公営住宅１'!G44)/'公営住宅２・上水道１'!G44,1)</f>
        <v>27.2</v>
      </c>
      <c r="J44" s="12">
        <v>68</v>
      </c>
      <c r="K44" s="82">
        <v>67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39">
        <v>0</v>
      </c>
      <c r="F45" s="39">
        <v>0</v>
      </c>
      <c r="G45" s="39">
        <v>0</v>
      </c>
      <c r="H45" s="49">
        <f>IF('橋りょう・公園１'!I45=0,"　",ROUND(('公園２'!C45+'公園２'!I45)/'橋りょう・公園１'!I45,1))</f>
        <v>13</v>
      </c>
      <c r="I45" s="49">
        <f>ROUND(('公園２'!C45+'公園２'!I45+'公園２'!K45+'公園３・公営住宅１'!G45)/'公営住宅２・上水道１'!G45,1)</f>
        <v>13</v>
      </c>
      <c r="J45" s="12">
        <v>302</v>
      </c>
      <c r="K45" s="82">
        <v>302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0</v>
      </c>
      <c r="C46" s="12">
        <v>0</v>
      </c>
      <c r="D46" s="39">
        <v>0</v>
      </c>
      <c r="E46" s="39">
        <v>0</v>
      </c>
      <c r="F46" s="39">
        <v>0</v>
      </c>
      <c r="G46" s="39">
        <v>0</v>
      </c>
      <c r="H46" s="49">
        <f>IF('橋りょう・公園１'!I46=0,"　",ROUND(('公園２'!C46+'公園２'!I46)/'橋りょう・公園１'!I46,1))</f>
        <v>8.1</v>
      </c>
      <c r="I46" s="49">
        <f>ROUND(('公園２'!C46+'公園２'!I46+'公園２'!K46+'公園３・公営住宅１'!G46)/'公営住宅２・上水道１'!G46,1)</f>
        <v>6.5</v>
      </c>
      <c r="J46" s="12">
        <v>250</v>
      </c>
      <c r="K46" s="82">
        <v>250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0</v>
      </c>
      <c r="C47" s="13">
        <v>0</v>
      </c>
      <c r="D47" s="40">
        <v>9</v>
      </c>
      <c r="E47" s="40">
        <v>19691</v>
      </c>
      <c r="F47" s="40">
        <v>0</v>
      </c>
      <c r="G47" s="40">
        <v>0</v>
      </c>
      <c r="H47" s="50" t="str">
        <f>IF('橋りょう・公園１'!I47=0,"　",ROUND(('公園２'!C47+'公園２'!I47)/'橋りょう・公園１'!I47,1))</f>
        <v>　</v>
      </c>
      <c r="I47" s="50">
        <f>ROUND(('公園２'!C47+'公園２'!I47+'公園２'!K47+'公園３・公営住宅１'!G47)/'公営住宅２・上水道１'!G47,1)</f>
        <v>2.8</v>
      </c>
      <c r="J47" s="13">
        <v>120</v>
      </c>
      <c r="K47" s="83">
        <v>120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0</v>
      </c>
      <c r="C48" s="12">
        <v>0</v>
      </c>
      <c r="D48" s="39">
        <v>9</v>
      </c>
      <c r="E48" s="39">
        <v>13201</v>
      </c>
      <c r="F48" s="39">
        <v>0</v>
      </c>
      <c r="G48" s="39">
        <v>0</v>
      </c>
      <c r="H48" s="49">
        <f>IF('橋りょう・公園１'!I48=0,"　",ROUND(('公園２'!C48+'公園２'!I48)/'橋りょう・公園１'!I48,1))</f>
        <v>0.3</v>
      </c>
      <c r="I48" s="49">
        <f>ROUND(('公園２'!C48+'公園２'!I48+'公園２'!K48+'公園３・公営住宅１'!G48)/'公営住宅２・上水道１'!G48,1)</f>
        <v>1.4</v>
      </c>
      <c r="J48" s="12">
        <v>193</v>
      </c>
      <c r="K48" s="82">
        <v>193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0</v>
      </c>
      <c r="C49" s="12">
        <v>0</v>
      </c>
      <c r="D49" s="39">
        <v>10</v>
      </c>
      <c r="E49" s="39">
        <v>20690</v>
      </c>
      <c r="F49" s="39">
        <v>0</v>
      </c>
      <c r="G49" s="39">
        <v>0</v>
      </c>
      <c r="H49" s="49" t="str">
        <f>IF('橋りょう・公園１'!I49=0,"　",ROUND(('公園２'!C49+'公園２'!I49)/'橋りょう・公園１'!I49,1))</f>
        <v>　</v>
      </c>
      <c r="I49" s="49">
        <f>ROUND(('公園２'!C49+'公園２'!I49+'公園２'!K49+'公園３・公営住宅１'!G49)/'公営住宅２・上水道１'!G49,1)</f>
        <v>4.7</v>
      </c>
      <c r="J49" s="12">
        <v>51</v>
      </c>
      <c r="K49" s="82">
        <v>37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0</v>
      </c>
      <c r="C50" s="12">
        <v>0</v>
      </c>
      <c r="D50" s="39">
        <v>0</v>
      </c>
      <c r="E50" s="39">
        <v>0</v>
      </c>
      <c r="F50" s="39">
        <v>0</v>
      </c>
      <c r="G50" s="39">
        <v>0</v>
      </c>
      <c r="H50" s="49">
        <f>IF('橋りょう・公園１'!I50=0,"　",ROUND(('公園２'!C50+'公園２'!I50)/'橋りょう・公園１'!I50,1))</f>
        <v>8</v>
      </c>
      <c r="I50" s="49">
        <f>ROUND(('公園２'!C50+'公園２'!I50+'公園２'!K50+'公園３・公営住宅１'!G50)/'公営住宅２・上水道１'!G50,1)</f>
        <v>7.2</v>
      </c>
      <c r="J50" s="12">
        <v>283</v>
      </c>
      <c r="K50" s="82">
        <v>272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0</v>
      </c>
      <c r="C51" s="12">
        <v>0</v>
      </c>
      <c r="D51" s="39">
        <v>1</v>
      </c>
      <c r="E51" s="39">
        <v>5000</v>
      </c>
      <c r="F51" s="39">
        <v>0</v>
      </c>
      <c r="G51" s="39">
        <v>0</v>
      </c>
      <c r="H51" s="49">
        <f>IF('橋りょう・公園１'!I51=0,"　",ROUND(('公園２'!C51+'公園２'!I51)/'橋りょう・公園１'!I51,1))</f>
        <v>36.1</v>
      </c>
      <c r="I51" s="49">
        <f>ROUND(('公園２'!C51+'公園２'!I51+'公園２'!K51+'公園３・公営住宅１'!G51)/'公営住宅２・上水道１'!G51,1)</f>
        <v>34.4</v>
      </c>
      <c r="J51" s="12">
        <v>198</v>
      </c>
      <c r="K51" s="82">
        <v>184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49">
        <f>IF('橋りょう・公園１'!I52=0,"　",ROUND(('公園２'!C52+'公園２'!I52)/'橋りょう・公園１'!I52,1))</f>
        <v>0</v>
      </c>
      <c r="I52" s="49">
        <f>ROUND(('公園２'!C52+'公園２'!I52+'公園２'!K52+'公園３・公営住宅１'!G52)/'公営住宅２・上水道１'!G52,1)</f>
        <v>0</v>
      </c>
      <c r="J52" s="12">
        <v>141</v>
      </c>
      <c r="K52" s="82">
        <v>123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0</v>
      </c>
      <c r="C53" s="11">
        <v>0</v>
      </c>
      <c r="D53" s="38">
        <v>0</v>
      </c>
      <c r="E53" s="38">
        <v>0</v>
      </c>
      <c r="F53" s="38">
        <v>0</v>
      </c>
      <c r="G53" s="38">
        <v>0</v>
      </c>
      <c r="H53" s="48">
        <f>IF('橋りょう・公園１'!I53=0,"　",ROUND(('公園２'!C53+'公園２'!I53)/'橋りょう・公園１'!I53,1))</f>
        <v>2.1</v>
      </c>
      <c r="I53" s="48">
        <f>ROUND(('公園２'!C53+'公園２'!I53+'公園２'!K53+'公園３・公営住宅１'!G53)/'公営住宅２・上水道１'!G53,1)</f>
        <v>1.9</v>
      </c>
      <c r="J53" s="11">
        <v>181</v>
      </c>
      <c r="K53" s="81">
        <v>181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49" t="str">
        <f>IF('橋りょう・公園１'!I54=0,"　",ROUND(('公園２'!C54+'公園２'!I54)/'橋りょう・公園１'!I54,1))</f>
        <v>　</v>
      </c>
      <c r="I54" s="49">
        <f>ROUND(('公園２'!C54+'公園２'!I54+'公園２'!K54+'公園３・公営住宅１'!G54)/'公営住宅２・上水道１'!G54,1)</f>
        <v>0</v>
      </c>
      <c r="J54" s="12">
        <v>78</v>
      </c>
      <c r="K54" s="82">
        <v>58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0</v>
      </c>
      <c r="C55" s="12">
        <v>0</v>
      </c>
      <c r="D55" s="39">
        <v>0</v>
      </c>
      <c r="E55" s="39">
        <v>0</v>
      </c>
      <c r="F55" s="39">
        <v>0</v>
      </c>
      <c r="G55" s="39">
        <v>0</v>
      </c>
      <c r="H55" s="49">
        <f>IF('橋りょう・公園１'!I55=0,"　",ROUND(('公園２'!C55+'公園２'!I55)/'橋りょう・公園１'!I55,1))</f>
        <v>4.9</v>
      </c>
      <c r="I55" s="49">
        <f>ROUND(('公園２'!C55+'公園２'!I55+'公園２'!K55+'公園３・公営住宅１'!G55)/'公営住宅２・上水道１'!G55,1)</f>
        <v>4</v>
      </c>
      <c r="J55" s="12">
        <v>362</v>
      </c>
      <c r="K55" s="82">
        <v>317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0</v>
      </c>
      <c r="E56" s="39">
        <v>0</v>
      </c>
      <c r="F56" s="39">
        <v>0</v>
      </c>
      <c r="G56" s="39">
        <v>0</v>
      </c>
      <c r="H56" s="49">
        <f>IF('橋りょう・公園１'!I56=0,"　",ROUND(('公園２'!C56+'公園２'!I56)/'橋りょう・公園１'!I56,1))</f>
        <v>17.6</v>
      </c>
      <c r="I56" s="49">
        <f>ROUND(('公園２'!C56+'公園２'!I56+'公園２'!K56+'公園３・公営住宅１'!G56)/'公営住宅２・上水道１'!G56,1)</f>
        <v>13.6</v>
      </c>
      <c r="J56" s="12">
        <v>328</v>
      </c>
      <c r="K56" s="82">
        <v>295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40">
        <v>0</v>
      </c>
      <c r="F57" s="40">
        <v>0</v>
      </c>
      <c r="G57" s="40">
        <v>0</v>
      </c>
      <c r="H57" s="50">
        <f>IF('橋りょう・公園１'!I57=0,"　",ROUND(('公園２'!C57+'公園２'!I57)/'橋りょう・公園１'!I57,1))</f>
        <v>26.1</v>
      </c>
      <c r="I57" s="50">
        <f>ROUND(('公園２'!C57+'公園２'!I57+'公園２'!K57+'公園３・公営住宅１'!G57)/'公営住宅２・上水道１'!G57,1)</f>
        <v>24.7</v>
      </c>
      <c r="J57" s="13">
        <v>153</v>
      </c>
      <c r="K57" s="83">
        <v>129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0</v>
      </c>
      <c r="E58" s="39">
        <v>0</v>
      </c>
      <c r="F58" s="39">
        <v>0</v>
      </c>
      <c r="G58" s="39">
        <v>0</v>
      </c>
      <c r="H58" s="49">
        <f>IF('橋りょう・公園１'!I58=0,"　",ROUND(('公園２'!C58+'公園２'!I58)/'橋りょう・公園１'!I58,1))</f>
        <v>13.6</v>
      </c>
      <c r="I58" s="49">
        <f>ROUND(('公園２'!C58+'公園２'!I58+'公園２'!K58+'公園３・公営住宅１'!G58)/'公営住宅２・上水道１'!G58,1)</f>
        <v>13</v>
      </c>
      <c r="J58" s="12">
        <v>253</v>
      </c>
      <c r="K58" s="82">
        <v>253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39">
        <v>0</v>
      </c>
      <c r="F59" s="39">
        <v>0</v>
      </c>
      <c r="G59" s="39">
        <v>0</v>
      </c>
      <c r="H59" s="49">
        <f>IF('橋りょう・公園１'!I59=0,"　",ROUND(('公園２'!C59+'公園２'!I59)/'橋りょう・公園１'!I59,1))</f>
        <v>7.1</v>
      </c>
      <c r="I59" s="49">
        <f>ROUND(('公園２'!C59+'公園２'!I59+'公園２'!K59+'公園３・公営住宅１'!G59)/'公営住宅２・上水道１'!G59,1)</f>
        <v>7.1</v>
      </c>
      <c r="J59" s="12">
        <v>336</v>
      </c>
      <c r="K59" s="82">
        <v>324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1</v>
      </c>
      <c r="E60" s="39">
        <v>148584</v>
      </c>
      <c r="F60" s="39">
        <v>0</v>
      </c>
      <c r="G60" s="39">
        <v>0</v>
      </c>
      <c r="H60" s="49" t="str">
        <f>IF('橋りょう・公園１'!I60=0,"　",ROUND(('公園２'!C60+'公園２'!I60)/'橋りょう・公園１'!I60,1))</f>
        <v>　</v>
      </c>
      <c r="I60" s="49">
        <f>ROUND(('公園２'!C60+'公園２'!I60+'公園２'!K60+'公園３・公営住宅１'!G60)/'公営住宅２・上水道１'!G60,1)</f>
        <v>45.2</v>
      </c>
      <c r="J60" s="12">
        <v>31</v>
      </c>
      <c r="K60" s="82">
        <v>31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0</v>
      </c>
      <c r="D61" s="39">
        <v>0</v>
      </c>
      <c r="E61" s="39">
        <v>0</v>
      </c>
      <c r="F61" s="39">
        <v>0</v>
      </c>
      <c r="G61" s="39">
        <v>0</v>
      </c>
      <c r="H61" s="49">
        <f>IF('橋りょう・公園１'!I61=0,"　",ROUND(('公園２'!C61+'公園２'!I61)/'橋りょう・公園１'!I61,1))</f>
        <v>2.3</v>
      </c>
      <c r="I61" s="49">
        <f>ROUND(('公園２'!C61+'公園２'!I61+'公園２'!K61+'公園３・公営住宅１'!G61)/'公営住宅２・上水道１'!G61,1)</f>
        <v>2.2</v>
      </c>
      <c r="J61" s="12">
        <v>219</v>
      </c>
      <c r="K61" s="82">
        <v>199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0</v>
      </c>
      <c r="D62" s="39">
        <v>0</v>
      </c>
      <c r="E62" s="39">
        <v>0</v>
      </c>
      <c r="F62" s="39">
        <v>0</v>
      </c>
      <c r="G62" s="39">
        <v>0</v>
      </c>
      <c r="H62" s="49">
        <f>IF('橋りょう・公園１'!I62=0,"　",ROUND(('公園２'!C62+'公園２'!I62)/'橋りょう・公園１'!I62,1))</f>
        <v>19.7</v>
      </c>
      <c r="I62" s="49">
        <f>ROUND(('公園２'!C62+'公園２'!I62+'公園２'!K62+'公園３・公営住宅１'!G62)/'公営住宅２・上水道１'!G62,1)</f>
        <v>19.4</v>
      </c>
      <c r="J62" s="12">
        <v>245</v>
      </c>
      <c r="K62" s="82">
        <v>245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0</v>
      </c>
      <c r="D63" s="38">
        <v>0</v>
      </c>
      <c r="E63" s="38">
        <v>0</v>
      </c>
      <c r="F63" s="38">
        <v>0</v>
      </c>
      <c r="G63" s="38">
        <v>0</v>
      </c>
      <c r="H63" s="48">
        <f>IF('橋りょう・公園１'!I63=0,"　",ROUND(('公園２'!C63+'公園２'!I63)/'橋りょう・公園１'!I63,1))</f>
        <v>7.3</v>
      </c>
      <c r="I63" s="48">
        <f>ROUND(('公園２'!C63+'公園２'!I63+'公園２'!K63+'公園３・公営住宅１'!G63)/'公営住宅２・上水道１'!G63,1)</f>
        <v>6.7</v>
      </c>
      <c r="J63" s="11">
        <v>290</v>
      </c>
      <c r="K63" s="81">
        <v>290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49" t="str">
        <f>IF('橋りょう・公園１'!I64=0,"　",ROUND(('公園２'!C64+'公園２'!I64)/'橋りょう・公園１'!I64,1))</f>
        <v>　</v>
      </c>
      <c r="I64" s="49">
        <f>ROUND(('公園２'!C64+'公園２'!I64+'公園２'!K64+'公園３・公営住宅１'!G64)/'公営住宅２・上水道１'!G64,1)</f>
        <v>0</v>
      </c>
      <c r="J64" s="12">
        <v>32</v>
      </c>
      <c r="K64" s="82">
        <v>22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39">
        <v>0</v>
      </c>
      <c r="F65" s="39">
        <v>0</v>
      </c>
      <c r="G65" s="39">
        <v>0</v>
      </c>
      <c r="H65" s="49">
        <f>IF('橋りょう・公園１'!I65=0,"　",ROUND(('公園２'!C65+'公園２'!I65)/'橋りょう・公園１'!I65,1))</f>
        <v>7.8</v>
      </c>
      <c r="I65" s="49">
        <f>ROUND(('公園２'!C65+'公園２'!I65+'公園２'!K65+'公園３・公営住宅１'!G65)/'公営住宅２・上水道１'!G65,1)</f>
        <v>7.9</v>
      </c>
      <c r="J65" s="12">
        <v>70</v>
      </c>
      <c r="K65" s="82">
        <v>68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0</v>
      </c>
      <c r="C66" s="12">
        <v>0</v>
      </c>
      <c r="D66" s="39">
        <v>7</v>
      </c>
      <c r="E66" s="39">
        <v>110940</v>
      </c>
      <c r="F66" s="39">
        <v>0</v>
      </c>
      <c r="G66" s="39">
        <v>0</v>
      </c>
      <c r="H66" s="49" t="str">
        <f>IF('橋りょう・公園１'!I66=0,"　",ROUND(('公園２'!C66+'公園２'!I66)/'橋りょう・公園１'!I66,1))</f>
        <v>　</v>
      </c>
      <c r="I66" s="49">
        <f>ROUND(('公園２'!C66+'公園２'!I66+'公園２'!K66+'公園３・公営住宅１'!G66)/'公営住宅２・上水道１'!G66,1)</f>
        <v>15.8</v>
      </c>
      <c r="J66" s="12">
        <v>151</v>
      </c>
      <c r="K66" s="82">
        <v>116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 aca="true" t="shared" si="1" ref="B67:G67">SUM(B18:B66)</f>
        <v>1</v>
      </c>
      <c r="C67" s="14">
        <f t="shared" si="1"/>
        <v>91400</v>
      </c>
      <c r="D67" s="41">
        <f t="shared" si="1"/>
        <v>85</v>
      </c>
      <c r="E67" s="41">
        <f t="shared" si="1"/>
        <v>1859341</v>
      </c>
      <c r="F67" s="41">
        <f t="shared" si="1"/>
        <v>0</v>
      </c>
      <c r="G67" s="41">
        <f t="shared" si="1"/>
        <v>0</v>
      </c>
      <c r="H67" s="51">
        <f>IF('橋りょう・公園１'!I67=0,"　",ROUND(('公園２'!C67+'公園２'!I67)/'橋りょう・公園１'!I67,1))</f>
        <v>11</v>
      </c>
      <c r="I67" s="51">
        <f>ROUND(('公園２'!C67+'公園２'!I67+'公園２'!K67+'公園３・公営住宅１'!G67)/'公営住宅２・上水道１'!G67,1)</f>
        <v>11.9</v>
      </c>
      <c r="J67" s="14">
        <f>SUM(J18:J66)</f>
        <v>7954</v>
      </c>
      <c r="K67" s="84">
        <f>SUM(K18:K66)</f>
        <v>7517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 aca="true" t="shared" si="2" ref="B68:G68">SUM(B67,B17)</f>
        <v>2</v>
      </c>
      <c r="C68" s="177">
        <f t="shared" si="2"/>
        <v>159700</v>
      </c>
      <c r="D68" s="153">
        <f t="shared" si="2"/>
        <v>124</v>
      </c>
      <c r="E68" s="153">
        <f t="shared" si="2"/>
        <v>3207778</v>
      </c>
      <c r="F68" s="153">
        <f t="shared" si="2"/>
        <v>1</v>
      </c>
      <c r="G68" s="153">
        <f t="shared" si="2"/>
        <v>44300</v>
      </c>
      <c r="H68" s="182">
        <f>IF('橋りょう・公園１'!I68=0,"　",ROUND(('公園２'!C68+'公園２'!I68)/'橋りょう・公園１'!I68,1))</f>
        <v>12.4</v>
      </c>
      <c r="I68" s="182">
        <f>ROUND(('公園２'!C68+'公園２'!I68+'公園２'!K68+'公園３・公営住宅１'!G68)/'公営住宅２・上水道１'!G68,1)</f>
        <v>12.4</v>
      </c>
      <c r="J68" s="177">
        <f>SUM(J67,J17)</f>
        <v>33750</v>
      </c>
      <c r="K68" s="180">
        <f>SUM(K67,K17)</f>
        <v>31289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9:49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9:49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5">
    <mergeCell ref="J1:K1"/>
    <mergeCell ref="D3:E3"/>
    <mergeCell ref="F2:G3"/>
    <mergeCell ref="B3:C3"/>
    <mergeCell ref="B1:I1"/>
  </mergeCells>
  <printOptions/>
  <pageMargins left="0.7874015748031497" right="0.7874015748031497" top="0.7874015748031497" bottom="0.3937007874015748" header="0.5905511811023623" footer="0.31496062992125984"/>
  <pageSetup firstPageNumber="289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71"/>
  <sheetViews>
    <sheetView showZeros="0" showOutlineSymbols="0" view="pageBreakPreview" zoomScale="50" zoomScaleNormal="5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60" customWidth="1"/>
    <col min="2" max="8" width="19.375" style="60" customWidth="1"/>
    <col min="9" max="9" width="19.375" style="54" customWidth="1"/>
    <col min="10" max="11" width="19.375" style="60" customWidth="1"/>
    <col min="12" max="16384" width="9.00390625" style="54" customWidth="1"/>
  </cols>
  <sheetData>
    <row r="1" spans="1:11" ht="36" customHeight="1">
      <c r="A1" s="18" t="s">
        <v>75</v>
      </c>
      <c r="B1" s="270" t="s">
        <v>137</v>
      </c>
      <c r="C1" s="290"/>
      <c r="D1" s="290"/>
      <c r="E1" s="290"/>
      <c r="F1" s="271"/>
      <c r="G1" s="270" t="s">
        <v>139</v>
      </c>
      <c r="H1" s="290"/>
      <c r="I1" s="290"/>
      <c r="J1" s="290"/>
      <c r="K1" s="271"/>
    </row>
    <row r="2" spans="1:11" ht="27" customHeight="1">
      <c r="A2" s="4"/>
      <c r="B2" s="19"/>
      <c r="C2" s="20"/>
      <c r="D2" s="21" t="s">
        <v>104</v>
      </c>
      <c r="E2" s="21" t="s">
        <v>105</v>
      </c>
      <c r="F2" s="21" t="s">
        <v>106</v>
      </c>
      <c r="G2" s="55" t="s">
        <v>107</v>
      </c>
      <c r="H2" s="55" t="s">
        <v>108</v>
      </c>
      <c r="I2" s="21" t="s">
        <v>109</v>
      </c>
      <c r="J2" s="30" t="s">
        <v>138</v>
      </c>
      <c r="K2" s="32"/>
    </row>
    <row r="3" spans="1:11" ht="27" customHeight="1">
      <c r="A3" s="56"/>
      <c r="B3" s="65" t="s">
        <v>116</v>
      </c>
      <c r="C3" s="65" t="s">
        <v>117</v>
      </c>
      <c r="D3" s="62"/>
      <c r="E3" s="62"/>
      <c r="F3" s="62"/>
      <c r="G3" s="62"/>
      <c r="H3" s="62"/>
      <c r="I3" s="62"/>
      <c r="J3" s="22"/>
      <c r="K3" s="21" t="s">
        <v>118</v>
      </c>
    </row>
    <row r="4" spans="1:11" ht="27" customHeight="1">
      <c r="A4" s="178"/>
      <c r="B4" s="64" t="s">
        <v>113</v>
      </c>
      <c r="C4" s="64" t="s">
        <v>113</v>
      </c>
      <c r="D4" s="63" t="s">
        <v>114</v>
      </c>
      <c r="E4" s="63" t="s">
        <v>115</v>
      </c>
      <c r="F4" s="63" t="s">
        <v>58</v>
      </c>
      <c r="G4" s="80" t="str">
        <f>"("&amp;'年度管理'!B1&amp;".3.31)    Q"</f>
        <v>(19.3.31)    Q</v>
      </c>
      <c r="H4" s="80" t="str">
        <f>"("&amp;'年度管理'!B1&amp;".3.31)     R"</f>
        <v>(19.3.31)     R</v>
      </c>
      <c r="I4" s="80" t="s">
        <v>110</v>
      </c>
      <c r="J4" s="61" t="s">
        <v>67</v>
      </c>
      <c r="K4" s="67" t="s">
        <v>122</v>
      </c>
    </row>
    <row r="5" spans="1:48" ht="28.5" customHeight="1">
      <c r="A5" s="171" t="s">
        <v>0</v>
      </c>
      <c r="B5" s="11">
        <v>320</v>
      </c>
      <c r="C5" s="11">
        <v>108</v>
      </c>
      <c r="D5" s="38">
        <v>99</v>
      </c>
      <c r="E5" s="38">
        <v>488</v>
      </c>
      <c r="F5" s="66">
        <f>IF(D5=0," ",ROUND(E5/D5,1))</f>
        <v>4.9</v>
      </c>
      <c r="G5" s="38">
        <v>288652</v>
      </c>
      <c r="H5" s="38">
        <v>1919</v>
      </c>
      <c r="I5" s="38">
        <f>SUM(G5:H5)</f>
        <v>290571</v>
      </c>
      <c r="J5" s="11">
        <v>288013</v>
      </c>
      <c r="K5" s="81">
        <v>278371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8.5" customHeight="1">
      <c r="A6" s="172" t="s">
        <v>1</v>
      </c>
      <c r="B6" s="12">
        <v>630</v>
      </c>
      <c r="C6" s="12">
        <v>12</v>
      </c>
      <c r="D6" s="39">
        <v>64</v>
      </c>
      <c r="E6" s="39">
        <v>626</v>
      </c>
      <c r="F6" s="49">
        <f aca="true" t="shared" si="0" ref="F6:F68">IF(D6=0," ",ROUND(E6/D6,1))</f>
        <v>9.8</v>
      </c>
      <c r="G6" s="39">
        <v>130340</v>
      </c>
      <c r="H6" s="39">
        <v>675</v>
      </c>
      <c r="I6" s="39">
        <f aca="true" t="shared" si="1" ref="I6:I16">SUM(G6:H6)</f>
        <v>131015</v>
      </c>
      <c r="J6" s="12">
        <v>123129</v>
      </c>
      <c r="K6" s="82">
        <v>121455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8.5" customHeight="1">
      <c r="A7" s="172" t="s">
        <v>2</v>
      </c>
      <c r="B7" s="12">
        <v>0</v>
      </c>
      <c r="C7" s="12">
        <v>0</v>
      </c>
      <c r="D7" s="39">
        <v>131</v>
      </c>
      <c r="E7" s="39">
        <v>1354</v>
      </c>
      <c r="F7" s="49">
        <f t="shared" si="0"/>
        <v>10.3</v>
      </c>
      <c r="G7" s="39">
        <v>334756</v>
      </c>
      <c r="H7" s="39">
        <v>1956</v>
      </c>
      <c r="I7" s="39">
        <f t="shared" si="1"/>
        <v>336712</v>
      </c>
      <c r="J7" s="12">
        <v>324741</v>
      </c>
      <c r="K7" s="82">
        <v>319054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28.5" customHeight="1">
      <c r="A8" s="172" t="s">
        <v>3</v>
      </c>
      <c r="B8" s="12">
        <v>460</v>
      </c>
      <c r="C8" s="12">
        <v>106</v>
      </c>
      <c r="D8" s="39">
        <v>104</v>
      </c>
      <c r="E8" s="39">
        <v>870</v>
      </c>
      <c r="F8" s="49">
        <f t="shared" si="0"/>
        <v>8.4</v>
      </c>
      <c r="G8" s="39">
        <v>358847</v>
      </c>
      <c r="H8" s="39">
        <v>1713</v>
      </c>
      <c r="I8" s="39">
        <f t="shared" si="1"/>
        <v>360560</v>
      </c>
      <c r="J8" s="12">
        <v>341947</v>
      </c>
      <c r="K8" s="82">
        <v>335607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28.5" customHeight="1">
      <c r="A9" s="173" t="s">
        <v>4</v>
      </c>
      <c r="B9" s="13">
        <v>0</v>
      </c>
      <c r="C9" s="13">
        <v>44</v>
      </c>
      <c r="D9" s="40">
        <v>29</v>
      </c>
      <c r="E9" s="40">
        <v>322</v>
      </c>
      <c r="F9" s="50">
        <f t="shared" si="0"/>
        <v>11.1</v>
      </c>
      <c r="G9" s="40">
        <v>65998</v>
      </c>
      <c r="H9" s="40">
        <v>985</v>
      </c>
      <c r="I9" s="40">
        <f t="shared" si="1"/>
        <v>66983</v>
      </c>
      <c r="J9" s="13">
        <v>64526</v>
      </c>
      <c r="K9" s="83">
        <v>53136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28.5" customHeight="1">
      <c r="A10" s="171" t="s">
        <v>5</v>
      </c>
      <c r="B10" s="11">
        <v>126</v>
      </c>
      <c r="C10" s="11">
        <v>5</v>
      </c>
      <c r="D10" s="38">
        <v>53</v>
      </c>
      <c r="E10" s="38">
        <v>257</v>
      </c>
      <c r="F10" s="48">
        <f t="shared" si="0"/>
        <v>4.8</v>
      </c>
      <c r="G10" s="38">
        <v>81086</v>
      </c>
      <c r="H10" s="38">
        <v>398</v>
      </c>
      <c r="I10" s="38">
        <f t="shared" si="1"/>
        <v>81484</v>
      </c>
      <c r="J10" s="11">
        <v>73963</v>
      </c>
      <c r="K10" s="81">
        <v>73821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8.5" customHeight="1">
      <c r="A11" s="172" t="s">
        <v>6</v>
      </c>
      <c r="B11" s="12">
        <v>32</v>
      </c>
      <c r="C11" s="12">
        <v>11</v>
      </c>
      <c r="D11" s="39">
        <v>29</v>
      </c>
      <c r="E11" s="39">
        <v>79</v>
      </c>
      <c r="F11" s="49">
        <f t="shared" si="0"/>
        <v>2.7</v>
      </c>
      <c r="G11" s="39">
        <v>56328</v>
      </c>
      <c r="H11" s="39">
        <v>248</v>
      </c>
      <c r="I11" s="39">
        <f t="shared" si="1"/>
        <v>56576</v>
      </c>
      <c r="J11" s="12">
        <v>48791</v>
      </c>
      <c r="K11" s="82">
        <v>38746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8.5" customHeight="1">
      <c r="A12" s="172" t="s">
        <v>7</v>
      </c>
      <c r="B12" s="12">
        <v>0</v>
      </c>
      <c r="C12" s="12">
        <v>0</v>
      </c>
      <c r="D12" s="39">
        <v>17</v>
      </c>
      <c r="E12" s="39">
        <v>83</v>
      </c>
      <c r="F12" s="49">
        <f t="shared" si="0"/>
        <v>4.9</v>
      </c>
      <c r="G12" s="39">
        <v>38951</v>
      </c>
      <c r="H12" s="39">
        <v>230</v>
      </c>
      <c r="I12" s="39">
        <f t="shared" si="1"/>
        <v>39181</v>
      </c>
      <c r="J12" s="12">
        <v>37182</v>
      </c>
      <c r="K12" s="82">
        <v>35794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8.5" customHeight="1">
      <c r="A13" s="172" t="s">
        <v>8</v>
      </c>
      <c r="B13" s="12">
        <v>0</v>
      </c>
      <c r="C13" s="12">
        <v>85</v>
      </c>
      <c r="D13" s="39">
        <v>41</v>
      </c>
      <c r="E13" s="39">
        <v>100</v>
      </c>
      <c r="F13" s="49">
        <f t="shared" si="0"/>
        <v>2.4</v>
      </c>
      <c r="G13" s="39">
        <v>63946</v>
      </c>
      <c r="H13" s="39">
        <v>397</v>
      </c>
      <c r="I13" s="39">
        <f t="shared" si="1"/>
        <v>64343</v>
      </c>
      <c r="J13" s="12">
        <v>47836</v>
      </c>
      <c r="K13" s="82">
        <v>38397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8.5" customHeight="1">
      <c r="A14" s="173" t="s">
        <v>70</v>
      </c>
      <c r="B14" s="13">
        <v>0</v>
      </c>
      <c r="C14" s="13">
        <v>25</v>
      </c>
      <c r="D14" s="40">
        <v>87</v>
      </c>
      <c r="E14" s="40">
        <v>181</v>
      </c>
      <c r="F14" s="50">
        <f t="shared" si="0"/>
        <v>2.1</v>
      </c>
      <c r="G14" s="40">
        <v>44007</v>
      </c>
      <c r="H14" s="40">
        <v>419</v>
      </c>
      <c r="I14" s="40">
        <f t="shared" si="1"/>
        <v>44426</v>
      </c>
      <c r="J14" s="13">
        <v>24914</v>
      </c>
      <c r="K14" s="83">
        <v>13310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8.5" customHeight="1">
      <c r="A15" s="172" t="s">
        <v>71</v>
      </c>
      <c r="B15" s="12">
        <v>0</v>
      </c>
      <c r="C15" s="12">
        <v>0</v>
      </c>
      <c r="D15" s="39">
        <v>79</v>
      </c>
      <c r="E15" s="39">
        <v>112</v>
      </c>
      <c r="F15" s="49">
        <f t="shared" si="0"/>
        <v>1.4</v>
      </c>
      <c r="G15" s="39">
        <v>73371</v>
      </c>
      <c r="H15" s="39">
        <v>236</v>
      </c>
      <c r="I15" s="39">
        <f t="shared" si="1"/>
        <v>73607</v>
      </c>
      <c r="J15" s="12">
        <v>62117</v>
      </c>
      <c r="K15" s="82">
        <v>59745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8.5" customHeight="1" thickBot="1">
      <c r="A16" s="172" t="s">
        <v>72</v>
      </c>
      <c r="B16" s="12">
        <v>0</v>
      </c>
      <c r="C16" s="12">
        <v>60</v>
      </c>
      <c r="D16" s="39">
        <v>24</v>
      </c>
      <c r="E16" s="39">
        <v>87</v>
      </c>
      <c r="F16" s="49">
        <f t="shared" si="0"/>
        <v>3.6</v>
      </c>
      <c r="G16" s="39">
        <v>70390</v>
      </c>
      <c r="H16" s="39">
        <v>369</v>
      </c>
      <c r="I16" s="39">
        <f t="shared" si="1"/>
        <v>70759</v>
      </c>
      <c r="J16" s="12">
        <v>60472</v>
      </c>
      <c r="K16" s="82">
        <v>54822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 thickBot="1" thickTop="1">
      <c r="A17" s="174" t="s">
        <v>78</v>
      </c>
      <c r="B17" s="14">
        <f>SUM(B5:B16)</f>
        <v>1568</v>
      </c>
      <c r="C17" s="14">
        <f>SUM(C5:C16)</f>
        <v>456</v>
      </c>
      <c r="D17" s="41">
        <f>SUM(D5:D16)</f>
        <v>757</v>
      </c>
      <c r="E17" s="41">
        <f>SUM(E5:E16)</f>
        <v>4559</v>
      </c>
      <c r="F17" s="51">
        <f t="shared" si="0"/>
        <v>6</v>
      </c>
      <c r="G17" s="41">
        <f>SUM(G5:G16)</f>
        <v>1606672</v>
      </c>
      <c r="H17" s="41">
        <f>SUM(H5:H16)</f>
        <v>9545</v>
      </c>
      <c r="I17" s="41">
        <f>SUM(I5:I16)</f>
        <v>1616217</v>
      </c>
      <c r="J17" s="14">
        <f>SUM(J5:J16)</f>
        <v>1497631</v>
      </c>
      <c r="K17" s="84">
        <f>SUM(K5:K16)</f>
        <v>1422258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8.5" customHeight="1" thickTop="1">
      <c r="A18" s="172" t="s">
        <v>9</v>
      </c>
      <c r="B18" s="12">
        <v>0</v>
      </c>
      <c r="C18" s="12">
        <v>3</v>
      </c>
      <c r="D18" s="39">
        <v>6</v>
      </c>
      <c r="E18" s="39">
        <v>14</v>
      </c>
      <c r="F18" s="49">
        <f t="shared" si="0"/>
        <v>2.3</v>
      </c>
      <c r="G18" s="39">
        <v>13667</v>
      </c>
      <c r="H18" s="39">
        <v>49</v>
      </c>
      <c r="I18" s="39">
        <f aca="true" t="shared" si="2" ref="I18:I66">SUM(G18:H18)</f>
        <v>13716</v>
      </c>
      <c r="J18" s="12">
        <v>13078</v>
      </c>
      <c r="K18" s="82">
        <v>12061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8.5" customHeight="1">
      <c r="A19" s="172" t="s">
        <v>10</v>
      </c>
      <c r="B19" s="12">
        <v>0</v>
      </c>
      <c r="C19" s="12">
        <v>11</v>
      </c>
      <c r="D19" s="39">
        <v>10</v>
      </c>
      <c r="E19" s="39">
        <v>12</v>
      </c>
      <c r="F19" s="49">
        <f t="shared" si="0"/>
        <v>1.2</v>
      </c>
      <c r="G19" s="39">
        <v>10881</v>
      </c>
      <c r="H19" s="39">
        <v>51</v>
      </c>
      <c r="I19" s="39">
        <f t="shared" si="2"/>
        <v>10932</v>
      </c>
      <c r="J19" s="12">
        <v>10346</v>
      </c>
      <c r="K19" s="82">
        <v>7930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8.5" customHeight="1">
      <c r="A20" s="172" t="s">
        <v>11</v>
      </c>
      <c r="B20" s="12">
        <v>0</v>
      </c>
      <c r="C20" s="12">
        <v>14</v>
      </c>
      <c r="D20" s="39">
        <v>6</v>
      </c>
      <c r="E20" s="39">
        <v>29</v>
      </c>
      <c r="F20" s="49">
        <f t="shared" si="0"/>
        <v>4.8</v>
      </c>
      <c r="G20" s="39">
        <v>17300</v>
      </c>
      <c r="H20" s="39">
        <v>154</v>
      </c>
      <c r="I20" s="39">
        <f t="shared" si="2"/>
        <v>17454</v>
      </c>
      <c r="J20" s="12">
        <v>11797</v>
      </c>
      <c r="K20" s="82">
        <v>11280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28.5" customHeight="1">
      <c r="A21" s="172" t="s">
        <v>12</v>
      </c>
      <c r="B21" s="12">
        <v>0</v>
      </c>
      <c r="C21" s="12">
        <v>16</v>
      </c>
      <c r="D21" s="39">
        <v>3</v>
      </c>
      <c r="E21" s="39">
        <v>4</v>
      </c>
      <c r="F21" s="49">
        <f t="shared" si="0"/>
        <v>1.3</v>
      </c>
      <c r="G21" s="39">
        <v>6644</v>
      </c>
      <c r="H21" s="39">
        <v>51</v>
      </c>
      <c r="I21" s="39">
        <f t="shared" si="2"/>
        <v>6695</v>
      </c>
      <c r="J21" s="12">
        <v>5156</v>
      </c>
      <c r="K21" s="82">
        <v>5156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28.5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52" t="str">
        <f t="shared" si="0"/>
        <v> </v>
      </c>
      <c r="G22" s="42">
        <v>8608</v>
      </c>
      <c r="H22" s="42">
        <v>62</v>
      </c>
      <c r="I22" s="42">
        <f t="shared" si="2"/>
        <v>8670</v>
      </c>
      <c r="J22" s="15">
        <v>7722</v>
      </c>
      <c r="K22" s="85">
        <v>7710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8.5" customHeight="1">
      <c r="A23" s="172" t="s">
        <v>14</v>
      </c>
      <c r="B23" s="12">
        <v>0</v>
      </c>
      <c r="C23" s="12">
        <v>2</v>
      </c>
      <c r="D23" s="39">
        <v>11</v>
      </c>
      <c r="E23" s="39">
        <v>18</v>
      </c>
      <c r="F23" s="49">
        <f t="shared" si="0"/>
        <v>1.6</v>
      </c>
      <c r="G23" s="39">
        <v>22208</v>
      </c>
      <c r="H23" s="39">
        <v>124</v>
      </c>
      <c r="I23" s="39">
        <f t="shared" si="2"/>
        <v>22332</v>
      </c>
      <c r="J23" s="12">
        <v>22055</v>
      </c>
      <c r="K23" s="82">
        <v>22055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28.5" customHeight="1">
      <c r="A24" s="172" t="s">
        <v>15</v>
      </c>
      <c r="B24" s="12">
        <v>0</v>
      </c>
      <c r="C24" s="12">
        <v>8</v>
      </c>
      <c r="D24" s="39">
        <v>6</v>
      </c>
      <c r="E24" s="39">
        <v>6</v>
      </c>
      <c r="F24" s="49">
        <f t="shared" si="0"/>
        <v>1</v>
      </c>
      <c r="G24" s="39">
        <v>9333</v>
      </c>
      <c r="H24" s="39">
        <v>45</v>
      </c>
      <c r="I24" s="39">
        <f t="shared" si="2"/>
        <v>9378</v>
      </c>
      <c r="J24" s="12">
        <v>8626</v>
      </c>
      <c r="K24" s="82">
        <v>8577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28.5" customHeight="1">
      <c r="A25" s="172" t="s">
        <v>16</v>
      </c>
      <c r="B25" s="12">
        <v>0</v>
      </c>
      <c r="C25" s="12">
        <v>0</v>
      </c>
      <c r="D25" s="39">
        <v>7</v>
      </c>
      <c r="E25" s="39">
        <v>17</v>
      </c>
      <c r="F25" s="49">
        <f t="shared" si="0"/>
        <v>2.4</v>
      </c>
      <c r="G25" s="39">
        <v>12998</v>
      </c>
      <c r="H25" s="39">
        <v>67</v>
      </c>
      <c r="I25" s="39">
        <f t="shared" si="2"/>
        <v>13065</v>
      </c>
      <c r="J25" s="12">
        <v>11715</v>
      </c>
      <c r="K25" s="82">
        <v>11715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8.5" customHeight="1">
      <c r="A26" s="172" t="s">
        <v>17</v>
      </c>
      <c r="B26" s="12">
        <v>0</v>
      </c>
      <c r="C26" s="12">
        <v>10</v>
      </c>
      <c r="D26" s="39">
        <v>10</v>
      </c>
      <c r="E26" s="39">
        <v>10</v>
      </c>
      <c r="F26" s="49">
        <f t="shared" si="0"/>
        <v>1</v>
      </c>
      <c r="G26" s="39">
        <v>6791</v>
      </c>
      <c r="H26" s="39">
        <v>84</v>
      </c>
      <c r="I26" s="39">
        <f t="shared" si="2"/>
        <v>6875</v>
      </c>
      <c r="J26" s="12">
        <v>6301</v>
      </c>
      <c r="K26" s="82">
        <v>5531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8.5" customHeight="1">
      <c r="A27" s="173" t="s">
        <v>18</v>
      </c>
      <c r="B27" s="13">
        <v>0</v>
      </c>
      <c r="C27" s="13">
        <v>14</v>
      </c>
      <c r="D27" s="40">
        <v>11</v>
      </c>
      <c r="E27" s="40">
        <v>13</v>
      </c>
      <c r="F27" s="50">
        <f t="shared" si="0"/>
        <v>1.2</v>
      </c>
      <c r="G27" s="40">
        <v>7325</v>
      </c>
      <c r="H27" s="40">
        <v>26</v>
      </c>
      <c r="I27" s="40">
        <f t="shared" si="2"/>
        <v>7351</v>
      </c>
      <c r="J27" s="13">
        <v>6240</v>
      </c>
      <c r="K27" s="83"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8.5" customHeight="1">
      <c r="A28" s="172" t="s">
        <v>19</v>
      </c>
      <c r="B28" s="12">
        <v>0</v>
      </c>
      <c r="C28" s="12">
        <v>4</v>
      </c>
      <c r="D28" s="39">
        <v>0</v>
      </c>
      <c r="E28" s="39">
        <v>0</v>
      </c>
      <c r="F28" s="49" t="str">
        <f t="shared" si="0"/>
        <v> </v>
      </c>
      <c r="G28" s="39">
        <v>637</v>
      </c>
      <c r="H28" s="39">
        <v>2</v>
      </c>
      <c r="I28" s="39">
        <f t="shared" si="2"/>
        <v>639</v>
      </c>
      <c r="J28" s="12">
        <v>639</v>
      </c>
      <c r="K28" s="82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8.5" customHeight="1">
      <c r="A29" s="172" t="s">
        <v>20</v>
      </c>
      <c r="B29" s="12">
        <v>0</v>
      </c>
      <c r="C29" s="12">
        <v>9</v>
      </c>
      <c r="D29" s="39">
        <v>8</v>
      </c>
      <c r="E29" s="39">
        <v>21</v>
      </c>
      <c r="F29" s="49">
        <f t="shared" si="0"/>
        <v>2.6</v>
      </c>
      <c r="G29" s="39">
        <v>5340</v>
      </c>
      <c r="H29" s="39">
        <v>21</v>
      </c>
      <c r="I29" s="39">
        <f t="shared" si="2"/>
        <v>5361</v>
      </c>
      <c r="J29" s="12">
        <v>4755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28.5" customHeight="1">
      <c r="A30" s="172" t="s">
        <v>73</v>
      </c>
      <c r="B30" s="12">
        <v>0</v>
      </c>
      <c r="C30" s="12">
        <v>31</v>
      </c>
      <c r="D30" s="39">
        <v>10</v>
      </c>
      <c r="E30" s="39">
        <v>19</v>
      </c>
      <c r="F30" s="49">
        <f t="shared" si="0"/>
        <v>1.9</v>
      </c>
      <c r="G30" s="39">
        <v>20112</v>
      </c>
      <c r="H30" s="39">
        <v>98</v>
      </c>
      <c r="I30" s="39">
        <f t="shared" si="2"/>
        <v>20210</v>
      </c>
      <c r="J30" s="12">
        <v>19767</v>
      </c>
      <c r="K30" s="82">
        <v>6412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8.5" customHeight="1">
      <c r="A31" s="172" t="s">
        <v>21</v>
      </c>
      <c r="B31" s="12">
        <v>0</v>
      </c>
      <c r="C31" s="12">
        <v>0</v>
      </c>
      <c r="D31" s="39">
        <v>2</v>
      </c>
      <c r="E31" s="39">
        <v>4</v>
      </c>
      <c r="F31" s="49">
        <f t="shared" si="0"/>
        <v>2</v>
      </c>
      <c r="G31" s="39">
        <v>3438</v>
      </c>
      <c r="H31" s="39">
        <v>15</v>
      </c>
      <c r="I31" s="39">
        <f t="shared" si="2"/>
        <v>3453</v>
      </c>
      <c r="J31" s="12">
        <v>3319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28.5" customHeight="1">
      <c r="A32" s="175" t="s">
        <v>22</v>
      </c>
      <c r="B32" s="15">
        <v>0</v>
      </c>
      <c r="C32" s="15">
        <v>0</v>
      </c>
      <c r="D32" s="42">
        <v>5</v>
      </c>
      <c r="E32" s="42">
        <v>19</v>
      </c>
      <c r="F32" s="52">
        <f t="shared" si="0"/>
        <v>3.8</v>
      </c>
      <c r="G32" s="42">
        <v>8587</v>
      </c>
      <c r="H32" s="42">
        <v>58</v>
      </c>
      <c r="I32" s="42">
        <f t="shared" si="2"/>
        <v>8645</v>
      </c>
      <c r="J32" s="15">
        <v>6631</v>
      </c>
      <c r="K32" s="85">
        <v>4374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28.5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49" t="str">
        <f t="shared" si="0"/>
        <v> </v>
      </c>
      <c r="G33" s="39">
        <v>3960</v>
      </c>
      <c r="H33" s="39">
        <v>10</v>
      </c>
      <c r="I33" s="39">
        <f t="shared" si="2"/>
        <v>3970</v>
      </c>
      <c r="J33" s="12">
        <v>3868</v>
      </c>
      <c r="K33" s="82">
        <v>3397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28.5" customHeight="1">
      <c r="A34" s="172" t="s">
        <v>24</v>
      </c>
      <c r="B34" s="12">
        <v>0</v>
      </c>
      <c r="C34" s="12">
        <v>5</v>
      </c>
      <c r="D34" s="39">
        <v>45</v>
      </c>
      <c r="E34" s="39">
        <v>55</v>
      </c>
      <c r="F34" s="49">
        <f t="shared" si="0"/>
        <v>1.2</v>
      </c>
      <c r="G34" s="39">
        <v>17353</v>
      </c>
      <c r="H34" s="39">
        <v>94</v>
      </c>
      <c r="I34" s="39">
        <f t="shared" si="2"/>
        <v>17447</v>
      </c>
      <c r="J34" s="12">
        <v>17240</v>
      </c>
      <c r="K34" s="82">
        <v>13738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28.5" customHeight="1">
      <c r="A35" s="172" t="s">
        <v>25</v>
      </c>
      <c r="B35" s="12">
        <v>0</v>
      </c>
      <c r="C35" s="12">
        <v>0</v>
      </c>
      <c r="D35" s="39">
        <v>8</v>
      </c>
      <c r="E35" s="39">
        <v>16</v>
      </c>
      <c r="F35" s="49">
        <f t="shared" si="0"/>
        <v>2</v>
      </c>
      <c r="G35" s="39">
        <v>18678</v>
      </c>
      <c r="H35" s="39">
        <v>56</v>
      </c>
      <c r="I35" s="39">
        <f t="shared" si="2"/>
        <v>18734</v>
      </c>
      <c r="J35" s="12">
        <v>17200</v>
      </c>
      <c r="K35" s="82">
        <v>17200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28.5" customHeight="1">
      <c r="A36" s="172" t="s">
        <v>26</v>
      </c>
      <c r="B36" s="12">
        <v>0</v>
      </c>
      <c r="C36" s="12">
        <v>0</v>
      </c>
      <c r="D36" s="39">
        <v>5</v>
      </c>
      <c r="E36" s="39">
        <v>31</v>
      </c>
      <c r="F36" s="49">
        <f t="shared" si="0"/>
        <v>6.2</v>
      </c>
      <c r="G36" s="39">
        <v>3708</v>
      </c>
      <c r="H36" s="39">
        <v>10</v>
      </c>
      <c r="I36" s="39">
        <f t="shared" si="2"/>
        <v>3718</v>
      </c>
      <c r="J36" s="12">
        <v>3668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28.5" customHeight="1">
      <c r="A37" s="173" t="s">
        <v>27</v>
      </c>
      <c r="B37" s="13">
        <v>0</v>
      </c>
      <c r="C37" s="13">
        <v>9</v>
      </c>
      <c r="D37" s="40">
        <v>4</v>
      </c>
      <c r="E37" s="40">
        <v>2</v>
      </c>
      <c r="F37" s="50">
        <f t="shared" si="0"/>
        <v>0.5</v>
      </c>
      <c r="G37" s="40">
        <v>4491</v>
      </c>
      <c r="H37" s="40">
        <v>15</v>
      </c>
      <c r="I37" s="40">
        <f t="shared" si="2"/>
        <v>4506</v>
      </c>
      <c r="J37" s="13">
        <v>3855</v>
      </c>
      <c r="K37" s="8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28.5" customHeight="1">
      <c r="A38" s="172" t="s">
        <v>28</v>
      </c>
      <c r="B38" s="12">
        <v>0</v>
      </c>
      <c r="C38" s="12">
        <v>8</v>
      </c>
      <c r="D38" s="39">
        <v>3</v>
      </c>
      <c r="E38" s="39">
        <v>3</v>
      </c>
      <c r="F38" s="49">
        <f t="shared" si="0"/>
        <v>1</v>
      </c>
      <c r="G38" s="39">
        <v>2301</v>
      </c>
      <c r="H38" s="39">
        <v>14</v>
      </c>
      <c r="I38" s="39">
        <f t="shared" si="2"/>
        <v>2315</v>
      </c>
      <c r="J38" s="12">
        <v>2180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28.5" customHeight="1">
      <c r="A39" s="172" t="s">
        <v>29</v>
      </c>
      <c r="B39" s="12">
        <v>0</v>
      </c>
      <c r="C39" s="12">
        <v>12</v>
      </c>
      <c r="D39" s="39">
        <v>6</v>
      </c>
      <c r="E39" s="39">
        <v>5</v>
      </c>
      <c r="F39" s="49">
        <f t="shared" si="0"/>
        <v>0.8</v>
      </c>
      <c r="G39" s="39">
        <v>2917</v>
      </c>
      <c r="H39" s="39">
        <v>13</v>
      </c>
      <c r="I39" s="39">
        <f t="shared" si="2"/>
        <v>2930</v>
      </c>
      <c r="J39" s="12">
        <v>2643</v>
      </c>
      <c r="K39" s="82"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28.5" customHeight="1">
      <c r="A40" s="172" t="s">
        <v>30</v>
      </c>
      <c r="B40" s="12">
        <v>0</v>
      </c>
      <c r="C40" s="12">
        <v>18</v>
      </c>
      <c r="D40" s="39">
        <v>6</v>
      </c>
      <c r="E40" s="39">
        <v>6</v>
      </c>
      <c r="F40" s="49">
        <f t="shared" si="0"/>
        <v>1</v>
      </c>
      <c r="G40" s="39">
        <v>1753</v>
      </c>
      <c r="H40" s="39">
        <v>11</v>
      </c>
      <c r="I40" s="39">
        <f t="shared" si="2"/>
        <v>1764</v>
      </c>
      <c r="J40" s="12">
        <v>1643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8.5" customHeight="1">
      <c r="A41" s="172" t="s">
        <v>74</v>
      </c>
      <c r="B41" s="12">
        <v>0</v>
      </c>
      <c r="C41" s="12">
        <v>0</v>
      </c>
      <c r="D41" s="39">
        <v>17</v>
      </c>
      <c r="E41" s="39">
        <v>85</v>
      </c>
      <c r="F41" s="49">
        <f t="shared" si="0"/>
        <v>5</v>
      </c>
      <c r="G41" s="39">
        <v>25324</v>
      </c>
      <c r="H41" s="39">
        <v>57</v>
      </c>
      <c r="I41" s="39">
        <f t="shared" si="2"/>
        <v>25381</v>
      </c>
      <c r="J41" s="12">
        <v>23540</v>
      </c>
      <c r="K41" s="82">
        <v>19502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28.5" customHeight="1">
      <c r="A42" s="172" t="s">
        <v>31</v>
      </c>
      <c r="B42" s="12">
        <v>0</v>
      </c>
      <c r="C42" s="12">
        <v>4</v>
      </c>
      <c r="D42" s="39">
        <v>50</v>
      </c>
      <c r="E42" s="39">
        <v>50</v>
      </c>
      <c r="F42" s="49">
        <f t="shared" si="0"/>
        <v>1</v>
      </c>
      <c r="G42" s="39">
        <v>19459</v>
      </c>
      <c r="H42" s="39">
        <v>208</v>
      </c>
      <c r="I42" s="39">
        <f t="shared" si="2"/>
        <v>19667</v>
      </c>
      <c r="J42" s="12">
        <v>18068</v>
      </c>
      <c r="K42" s="82">
        <v>17579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28.5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48" t="str">
        <f t="shared" si="0"/>
        <v> </v>
      </c>
      <c r="G43" s="38">
        <v>7084</v>
      </c>
      <c r="H43" s="38">
        <v>100</v>
      </c>
      <c r="I43" s="38">
        <f t="shared" si="2"/>
        <v>7184</v>
      </c>
      <c r="J43" s="11">
        <v>5875</v>
      </c>
      <c r="K43" s="81">
        <v>5875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28.5" customHeight="1">
      <c r="A44" s="172" t="s">
        <v>33</v>
      </c>
      <c r="B44" s="12">
        <v>0</v>
      </c>
      <c r="C44" s="12">
        <v>1</v>
      </c>
      <c r="D44" s="39">
        <v>10</v>
      </c>
      <c r="E44" s="39">
        <v>21</v>
      </c>
      <c r="F44" s="49">
        <f t="shared" si="0"/>
        <v>2.1</v>
      </c>
      <c r="G44" s="39">
        <v>5433</v>
      </c>
      <c r="H44" s="39">
        <v>37</v>
      </c>
      <c r="I44" s="39">
        <f t="shared" si="2"/>
        <v>5470</v>
      </c>
      <c r="J44" s="12">
        <v>4934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28.5" customHeight="1">
      <c r="A45" s="172" t="s">
        <v>34</v>
      </c>
      <c r="B45" s="12">
        <v>0</v>
      </c>
      <c r="C45" s="12">
        <v>0</v>
      </c>
      <c r="D45" s="39">
        <v>9</v>
      </c>
      <c r="E45" s="39">
        <v>42</v>
      </c>
      <c r="F45" s="49">
        <f t="shared" si="0"/>
        <v>4.7</v>
      </c>
      <c r="G45" s="39">
        <v>18282</v>
      </c>
      <c r="H45" s="39">
        <v>106</v>
      </c>
      <c r="I45" s="39">
        <f t="shared" si="2"/>
        <v>18388</v>
      </c>
      <c r="J45" s="12">
        <v>16880</v>
      </c>
      <c r="K45" s="82">
        <v>16880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28.5" customHeight="1">
      <c r="A46" s="172" t="s">
        <v>35</v>
      </c>
      <c r="B46" s="12">
        <v>0</v>
      </c>
      <c r="C46" s="12">
        <v>0</v>
      </c>
      <c r="D46" s="39">
        <v>11</v>
      </c>
      <c r="E46" s="39">
        <v>42</v>
      </c>
      <c r="F46" s="49">
        <f t="shared" si="0"/>
        <v>3.8</v>
      </c>
      <c r="G46" s="39">
        <v>15933</v>
      </c>
      <c r="H46" s="39">
        <v>166</v>
      </c>
      <c r="I46" s="39">
        <f t="shared" si="2"/>
        <v>16099</v>
      </c>
      <c r="J46" s="12">
        <v>15800</v>
      </c>
      <c r="K46" s="82">
        <v>14819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28.5" customHeight="1">
      <c r="A47" s="173" t="s">
        <v>36</v>
      </c>
      <c r="B47" s="13">
        <v>0</v>
      </c>
      <c r="C47" s="13">
        <v>0</v>
      </c>
      <c r="D47" s="40">
        <v>15</v>
      </c>
      <c r="E47" s="40">
        <v>12</v>
      </c>
      <c r="F47" s="50">
        <f t="shared" si="0"/>
        <v>0.8</v>
      </c>
      <c r="G47" s="40">
        <v>6965</v>
      </c>
      <c r="H47" s="40">
        <v>31</v>
      </c>
      <c r="I47" s="40">
        <f t="shared" si="2"/>
        <v>6996</v>
      </c>
      <c r="J47" s="13">
        <v>6226</v>
      </c>
      <c r="K47" s="83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28.5" customHeight="1">
      <c r="A48" s="172" t="s">
        <v>37</v>
      </c>
      <c r="B48" s="12">
        <v>0</v>
      </c>
      <c r="C48" s="12">
        <v>0</v>
      </c>
      <c r="D48" s="39">
        <v>35</v>
      </c>
      <c r="E48" s="39">
        <v>26</v>
      </c>
      <c r="F48" s="49">
        <f t="shared" si="0"/>
        <v>0.7</v>
      </c>
      <c r="G48" s="39">
        <v>10741</v>
      </c>
      <c r="H48" s="39">
        <v>56</v>
      </c>
      <c r="I48" s="39">
        <f t="shared" si="2"/>
        <v>10797</v>
      </c>
      <c r="J48" s="12">
        <v>8289</v>
      </c>
      <c r="K48" s="82"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28.5" customHeight="1">
      <c r="A49" s="172" t="s">
        <v>38</v>
      </c>
      <c r="B49" s="12">
        <v>0</v>
      </c>
      <c r="C49" s="12">
        <v>14</v>
      </c>
      <c r="D49" s="39">
        <v>6</v>
      </c>
      <c r="E49" s="39">
        <v>4</v>
      </c>
      <c r="F49" s="49">
        <f t="shared" si="0"/>
        <v>0.7</v>
      </c>
      <c r="G49" s="39">
        <v>4448</v>
      </c>
      <c r="H49" s="39">
        <v>30</v>
      </c>
      <c r="I49" s="39">
        <f t="shared" si="2"/>
        <v>4478</v>
      </c>
      <c r="J49" s="12">
        <v>1673</v>
      </c>
      <c r="K49" s="82">
        <v>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>
      <c r="A50" s="172" t="s">
        <v>39</v>
      </c>
      <c r="B50" s="12">
        <v>0</v>
      </c>
      <c r="C50" s="12">
        <v>11</v>
      </c>
      <c r="D50" s="39">
        <v>12</v>
      </c>
      <c r="E50" s="39">
        <v>26</v>
      </c>
      <c r="F50" s="49">
        <f t="shared" si="0"/>
        <v>2.2</v>
      </c>
      <c r="G50" s="39">
        <v>18735</v>
      </c>
      <c r="H50" s="39">
        <v>60</v>
      </c>
      <c r="I50" s="39">
        <f t="shared" si="2"/>
        <v>18795</v>
      </c>
      <c r="J50" s="12">
        <v>15520</v>
      </c>
      <c r="K50" s="82">
        <v>12960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28.5" customHeight="1">
      <c r="A51" s="172" t="s">
        <v>40</v>
      </c>
      <c r="B51" s="12">
        <v>0</v>
      </c>
      <c r="C51" s="12">
        <v>14</v>
      </c>
      <c r="D51" s="39">
        <v>10</v>
      </c>
      <c r="E51" s="39">
        <v>16</v>
      </c>
      <c r="F51" s="49">
        <f t="shared" si="0"/>
        <v>1.6</v>
      </c>
      <c r="G51" s="39">
        <v>7635</v>
      </c>
      <c r="H51" s="39">
        <v>58</v>
      </c>
      <c r="I51" s="39">
        <f t="shared" si="2"/>
        <v>7693</v>
      </c>
      <c r="J51" s="12">
        <v>5954</v>
      </c>
      <c r="K51" s="82">
        <v>5596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28.5" customHeight="1">
      <c r="A52" s="172" t="s">
        <v>41</v>
      </c>
      <c r="B52" s="12">
        <v>0</v>
      </c>
      <c r="C52" s="12">
        <v>18</v>
      </c>
      <c r="D52" s="39">
        <v>4</v>
      </c>
      <c r="E52" s="39">
        <v>4</v>
      </c>
      <c r="F52" s="49">
        <f t="shared" si="0"/>
        <v>1</v>
      </c>
      <c r="G52" s="39">
        <v>7526</v>
      </c>
      <c r="H52" s="39">
        <v>89</v>
      </c>
      <c r="I52" s="39">
        <f t="shared" si="2"/>
        <v>7615</v>
      </c>
      <c r="J52" s="12">
        <v>3136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8.5" customHeight="1">
      <c r="A53" s="171" t="s">
        <v>42</v>
      </c>
      <c r="B53" s="11">
        <v>0</v>
      </c>
      <c r="C53" s="11">
        <v>0</v>
      </c>
      <c r="D53" s="38">
        <v>11</v>
      </c>
      <c r="E53" s="38">
        <v>13</v>
      </c>
      <c r="F53" s="48">
        <f t="shared" si="0"/>
        <v>1.2</v>
      </c>
      <c r="G53" s="38">
        <v>7429</v>
      </c>
      <c r="H53" s="38">
        <v>25</v>
      </c>
      <c r="I53" s="38">
        <f t="shared" si="2"/>
        <v>7454</v>
      </c>
      <c r="J53" s="11">
        <v>6939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8.5" customHeight="1">
      <c r="A54" s="172" t="s">
        <v>43</v>
      </c>
      <c r="B54" s="12">
        <v>0</v>
      </c>
      <c r="C54" s="12">
        <v>20</v>
      </c>
      <c r="D54" s="39">
        <v>2</v>
      </c>
      <c r="E54" s="39">
        <v>2</v>
      </c>
      <c r="F54" s="49">
        <f t="shared" si="0"/>
        <v>1</v>
      </c>
      <c r="G54" s="39">
        <v>6724</v>
      </c>
      <c r="H54" s="39">
        <v>64</v>
      </c>
      <c r="I54" s="39">
        <f t="shared" si="2"/>
        <v>6788</v>
      </c>
      <c r="J54" s="12">
        <v>4566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28.5" customHeight="1">
      <c r="A55" s="172" t="s">
        <v>44</v>
      </c>
      <c r="B55" s="12">
        <v>0</v>
      </c>
      <c r="C55" s="12">
        <v>45</v>
      </c>
      <c r="D55" s="39">
        <v>24</v>
      </c>
      <c r="E55" s="39">
        <v>45</v>
      </c>
      <c r="F55" s="49">
        <f t="shared" si="0"/>
        <v>1.9</v>
      </c>
      <c r="G55" s="39">
        <v>19733</v>
      </c>
      <c r="H55" s="39">
        <v>91</v>
      </c>
      <c r="I55" s="39">
        <f t="shared" si="2"/>
        <v>19824</v>
      </c>
      <c r="J55" s="12">
        <v>16685</v>
      </c>
      <c r="K55" s="82">
        <v>16419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28.5" customHeight="1">
      <c r="A56" s="172" t="s">
        <v>45</v>
      </c>
      <c r="B56" s="12">
        <v>0</v>
      </c>
      <c r="C56" s="12">
        <v>33</v>
      </c>
      <c r="D56" s="39">
        <v>0</v>
      </c>
      <c r="E56" s="39">
        <v>0</v>
      </c>
      <c r="F56" s="49" t="str">
        <f t="shared" si="0"/>
        <v> </v>
      </c>
      <c r="G56" s="39">
        <v>12314</v>
      </c>
      <c r="H56" s="39">
        <v>223</v>
      </c>
      <c r="I56" s="39">
        <f t="shared" si="2"/>
        <v>12537</v>
      </c>
      <c r="J56" s="12">
        <v>5127</v>
      </c>
      <c r="K56" s="82">
        <v>5028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28.5" customHeight="1">
      <c r="A57" s="173" t="s">
        <v>46</v>
      </c>
      <c r="B57" s="13">
        <v>0</v>
      </c>
      <c r="C57" s="13">
        <v>24</v>
      </c>
      <c r="D57" s="40">
        <v>6</v>
      </c>
      <c r="E57" s="40">
        <v>10</v>
      </c>
      <c r="F57" s="50">
        <f t="shared" si="0"/>
        <v>1.7</v>
      </c>
      <c r="G57" s="40">
        <v>5607</v>
      </c>
      <c r="H57" s="40">
        <v>55</v>
      </c>
      <c r="I57" s="40">
        <f t="shared" si="2"/>
        <v>5662</v>
      </c>
      <c r="J57" s="13">
        <v>5557</v>
      </c>
      <c r="K57" s="83">
        <v>5557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28.5" customHeight="1">
      <c r="A58" s="172" t="s">
        <v>47</v>
      </c>
      <c r="B58" s="12">
        <v>0</v>
      </c>
      <c r="C58" s="12">
        <v>0</v>
      </c>
      <c r="D58" s="39">
        <v>15</v>
      </c>
      <c r="E58" s="39">
        <v>13</v>
      </c>
      <c r="F58" s="49">
        <f t="shared" si="0"/>
        <v>0.9</v>
      </c>
      <c r="G58" s="39">
        <v>8362</v>
      </c>
      <c r="H58" s="39">
        <v>34</v>
      </c>
      <c r="I58" s="39">
        <f t="shared" si="2"/>
        <v>8396</v>
      </c>
      <c r="J58" s="12">
        <v>8295</v>
      </c>
      <c r="K58" s="82">
        <v>8102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28.5" customHeight="1">
      <c r="A59" s="172" t="s">
        <v>48</v>
      </c>
      <c r="B59" s="12">
        <v>0</v>
      </c>
      <c r="C59" s="12">
        <v>12</v>
      </c>
      <c r="D59" s="39">
        <v>20</v>
      </c>
      <c r="E59" s="39">
        <v>20</v>
      </c>
      <c r="F59" s="49">
        <f t="shared" si="0"/>
        <v>1</v>
      </c>
      <c r="G59" s="39">
        <v>15908</v>
      </c>
      <c r="H59" s="39">
        <v>106</v>
      </c>
      <c r="I59" s="39">
        <f t="shared" si="2"/>
        <v>16014</v>
      </c>
      <c r="J59" s="12">
        <v>15314</v>
      </c>
      <c r="K59" s="82">
        <v>15314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28.5" customHeight="1">
      <c r="A60" s="172" t="s">
        <v>49</v>
      </c>
      <c r="B60" s="12">
        <v>0</v>
      </c>
      <c r="C60" s="12">
        <v>0</v>
      </c>
      <c r="D60" s="39">
        <v>3</v>
      </c>
      <c r="E60" s="39">
        <v>10</v>
      </c>
      <c r="F60" s="49">
        <f t="shared" si="0"/>
        <v>3.3</v>
      </c>
      <c r="G60" s="39">
        <v>3289</v>
      </c>
      <c r="H60" s="39">
        <v>32</v>
      </c>
      <c r="I60" s="39">
        <f t="shared" si="2"/>
        <v>3321</v>
      </c>
      <c r="J60" s="12">
        <v>0</v>
      </c>
      <c r="K60" s="82"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28.5" customHeight="1">
      <c r="A61" s="172" t="s">
        <v>50</v>
      </c>
      <c r="B61" s="12">
        <v>0</v>
      </c>
      <c r="C61" s="12">
        <v>20</v>
      </c>
      <c r="D61" s="39">
        <v>33</v>
      </c>
      <c r="E61" s="39">
        <v>76</v>
      </c>
      <c r="F61" s="49">
        <f t="shared" si="0"/>
        <v>2.3</v>
      </c>
      <c r="G61" s="39">
        <v>10978</v>
      </c>
      <c r="H61" s="39">
        <v>50</v>
      </c>
      <c r="I61" s="39">
        <f t="shared" si="2"/>
        <v>11028</v>
      </c>
      <c r="J61" s="12">
        <v>11028</v>
      </c>
      <c r="K61" s="82">
        <v>10951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28.5" customHeight="1">
      <c r="A62" s="172" t="s">
        <v>51</v>
      </c>
      <c r="B62" s="12">
        <v>0</v>
      </c>
      <c r="C62" s="12">
        <v>0</v>
      </c>
      <c r="D62" s="39">
        <v>21</v>
      </c>
      <c r="E62" s="39">
        <v>20</v>
      </c>
      <c r="F62" s="49">
        <f t="shared" si="0"/>
        <v>1</v>
      </c>
      <c r="G62" s="39">
        <v>7445</v>
      </c>
      <c r="H62" s="39">
        <v>24</v>
      </c>
      <c r="I62" s="39">
        <f t="shared" si="2"/>
        <v>7469</v>
      </c>
      <c r="J62" s="12">
        <v>7060</v>
      </c>
      <c r="K62" s="82">
        <v>6929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28.5" customHeight="1">
      <c r="A63" s="171" t="s">
        <v>52</v>
      </c>
      <c r="B63" s="11">
        <v>0</v>
      </c>
      <c r="C63" s="11">
        <v>0</v>
      </c>
      <c r="D63" s="38">
        <v>46</v>
      </c>
      <c r="E63" s="38">
        <v>15</v>
      </c>
      <c r="F63" s="48">
        <f t="shared" si="0"/>
        <v>0.3</v>
      </c>
      <c r="G63" s="38">
        <v>22365</v>
      </c>
      <c r="H63" s="38">
        <v>149</v>
      </c>
      <c r="I63" s="38">
        <f t="shared" si="2"/>
        <v>22514</v>
      </c>
      <c r="J63" s="11">
        <v>20042</v>
      </c>
      <c r="K63" s="81">
        <v>19653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28.5" customHeight="1">
      <c r="A64" s="172" t="s">
        <v>53</v>
      </c>
      <c r="B64" s="12">
        <v>0</v>
      </c>
      <c r="C64" s="12">
        <v>10</v>
      </c>
      <c r="D64" s="39">
        <v>2</v>
      </c>
      <c r="E64" s="39">
        <v>2</v>
      </c>
      <c r="F64" s="49">
        <f t="shared" si="0"/>
        <v>1</v>
      </c>
      <c r="G64" s="39">
        <v>1704</v>
      </c>
      <c r="H64" s="39">
        <v>11</v>
      </c>
      <c r="I64" s="39">
        <f t="shared" si="2"/>
        <v>1715</v>
      </c>
      <c r="J64" s="12">
        <v>306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28.5" customHeight="1">
      <c r="A65" s="172" t="s">
        <v>54</v>
      </c>
      <c r="B65" s="12">
        <v>0</v>
      </c>
      <c r="C65" s="12">
        <v>2</v>
      </c>
      <c r="D65" s="39">
        <v>2</v>
      </c>
      <c r="E65" s="39">
        <v>18</v>
      </c>
      <c r="F65" s="49">
        <f t="shared" si="0"/>
        <v>9</v>
      </c>
      <c r="G65" s="39">
        <v>8702</v>
      </c>
      <c r="H65" s="39">
        <v>22</v>
      </c>
      <c r="I65" s="39">
        <f t="shared" si="2"/>
        <v>8724</v>
      </c>
      <c r="J65" s="12">
        <v>8139</v>
      </c>
      <c r="K65" s="82">
        <v>8139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28.5" customHeight="1" thickBot="1">
      <c r="A66" s="172" t="s">
        <v>55</v>
      </c>
      <c r="B66" s="12">
        <v>0</v>
      </c>
      <c r="C66" s="12">
        <v>35</v>
      </c>
      <c r="D66" s="39">
        <v>0</v>
      </c>
      <c r="E66" s="39">
        <v>0</v>
      </c>
      <c r="F66" s="49" t="str">
        <f t="shared" si="0"/>
        <v> </v>
      </c>
      <c r="G66" s="39">
        <v>7024</v>
      </c>
      <c r="H66" s="39">
        <v>55</v>
      </c>
      <c r="I66" s="39">
        <f t="shared" si="2"/>
        <v>7079</v>
      </c>
      <c r="J66" s="12">
        <v>4055</v>
      </c>
      <c r="K66" s="82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28.5" customHeight="1" thickBot="1" thickTop="1">
      <c r="A67" s="174" t="s">
        <v>79</v>
      </c>
      <c r="B67" s="14">
        <f>SUM(B18:B66)</f>
        <v>0</v>
      </c>
      <c r="C67" s="14">
        <f>SUM(C18:C66)</f>
        <v>437</v>
      </c>
      <c r="D67" s="41">
        <f>SUM(D18:D66)</f>
        <v>536</v>
      </c>
      <c r="E67" s="41">
        <f>SUM(E18:E66)</f>
        <v>876</v>
      </c>
      <c r="F67" s="51">
        <f t="shared" si="0"/>
        <v>1.6</v>
      </c>
      <c r="G67" s="41">
        <f>SUM(G18:G66)</f>
        <v>494179</v>
      </c>
      <c r="H67" s="41">
        <f>SUM(H18:H66)</f>
        <v>3069</v>
      </c>
      <c r="I67" s="41">
        <f>SUM(I18:I66)</f>
        <v>497248</v>
      </c>
      <c r="J67" s="14">
        <f>SUM(J18:J66)</f>
        <v>429452</v>
      </c>
      <c r="K67" s="84">
        <f>SUM(K18:K66)</f>
        <v>326439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28.5" customHeight="1" thickTop="1">
      <c r="A68" s="176" t="s">
        <v>80</v>
      </c>
      <c r="B68" s="177">
        <f>SUM(B67,B17)</f>
        <v>1568</v>
      </c>
      <c r="C68" s="177">
        <f>SUM(C67,C17)</f>
        <v>893</v>
      </c>
      <c r="D68" s="153">
        <f>SUM(D67,D17)</f>
        <v>1293</v>
      </c>
      <c r="E68" s="153">
        <f>SUM(E67,E17)</f>
        <v>5435</v>
      </c>
      <c r="F68" s="182">
        <f t="shared" si="0"/>
        <v>4.2</v>
      </c>
      <c r="G68" s="153">
        <f>SUM(G67,G17)</f>
        <v>2100851</v>
      </c>
      <c r="H68" s="153">
        <f>SUM(H67,H17)</f>
        <v>12614</v>
      </c>
      <c r="I68" s="153">
        <f>SUM(I67,I17)</f>
        <v>2113465</v>
      </c>
      <c r="J68" s="177">
        <f>SUM(J67,J17)</f>
        <v>1927083</v>
      </c>
      <c r="K68" s="180">
        <f>SUM(K67,K17)</f>
        <v>1748697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59"/>
      <c r="B69" s="59"/>
      <c r="C69" s="59"/>
      <c r="D69" s="59"/>
      <c r="E69" s="59"/>
      <c r="F69" s="59"/>
      <c r="G69" s="59"/>
      <c r="H69" s="59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2">
    <mergeCell ref="B1:F1"/>
    <mergeCell ref="G1:K1"/>
  </mergeCells>
  <printOptions/>
  <pageMargins left="0.7874015748031497" right="0.7874015748031497" top="0.7874015748031497" bottom="0.3937007874015748" header="0.5905511811023623" footer="0.31496062992125984"/>
  <pageSetup firstPageNumber="290" useFirstPageNumber="1" horizontalDpi="600" verticalDpi="600" orientation="portrait" paperSize="9" scale="39" r:id="rId1"/>
  <headerFooter alignWithMargins="0">
    <oddFooter>&amp;C&amp;26&amp;P&amp;11
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6" width="19.375" style="60" customWidth="1"/>
    <col min="7" max="10" width="20.375" style="60" customWidth="1"/>
    <col min="11" max="11" width="9.00390625" style="54" customWidth="1"/>
    <col min="12" max="12" width="12.625" style="54" bestFit="1" customWidth="1"/>
    <col min="13" max="16384" width="9.00390625" style="54" customWidth="1"/>
  </cols>
  <sheetData>
    <row r="1" spans="1:10" ht="36" customHeight="1">
      <c r="A1" s="18" t="s">
        <v>75</v>
      </c>
      <c r="B1" s="270" t="s">
        <v>140</v>
      </c>
      <c r="C1" s="290"/>
      <c r="D1" s="290"/>
      <c r="E1" s="271"/>
      <c r="F1" s="270" t="s">
        <v>157</v>
      </c>
      <c r="G1" s="290"/>
      <c r="H1" s="290"/>
      <c r="I1" s="290"/>
      <c r="J1" s="271"/>
    </row>
    <row r="2" spans="1:10" ht="27" customHeight="1">
      <c r="A2" s="4"/>
      <c r="B2" s="31"/>
      <c r="C2" s="31"/>
      <c r="D2" s="32"/>
      <c r="E2" s="55" t="s">
        <v>124</v>
      </c>
      <c r="F2" s="329" t="s">
        <v>158</v>
      </c>
      <c r="G2" s="330"/>
      <c r="H2" s="330"/>
      <c r="I2" s="330"/>
      <c r="J2" s="331"/>
    </row>
    <row r="3" spans="1:10" ht="27" customHeight="1">
      <c r="A3" s="56"/>
      <c r="B3" s="21" t="s">
        <v>119</v>
      </c>
      <c r="C3" s="21" t="s">
        <v>120</v>
      </c>
      <c r="D3" s="21" t="s">
        <v>121</v>
      </c>
      <c r="E3" s="62" t="s">
        <v>125</v>
      </c>
      <c r="F3" s="62" t="s">
        <v>127</v>
      </c>
      <c r="G3" s="94" t="s">
        <v>146</v>
      </c>
      <c r="H3" s="94" t="s">
        <v>127</v>
      </c>
      <c r="I3" s="97" t="s">
        <v>155</v>
      </c>
      <c r="J3" s="97" t="s">
        <v>156</v>
      </c>
    </row>
    <row r="4" spans="1:10" ht="27" customHeight="1">
      <c r="A4" s="178"/>
      <c r="B4" s="86" t="s">
        <v>122</v>
      </c>
      <c r="C4" s="86" t="s">
        <v>122</v>
      </c>
      <c r="D4" s="86" t="s">
        <v>122</v>
      </c>
      <c r="E4" s="64" t="s">
        <v>123</v>
      </c>
      <c r="F4" s="87" t="s">
        <v>450</v>
      </c>
      <c r="G4" s="80" t="s">
        <v>159</v>
      </c>
      <c r="H4" s="80" t="s">
        <v>161</v>
      </c>
      <c r="I4" s="97" t="s">
        <v>154</v>
      </c>
      <c r="J4" s="97" t="s">
        <v>154</v>
      </c>
    </row>
    <row r="5" spans="1:49" ht="30" customHeight="1">
      <c r="A5" s="171" t="s">
        <v>0</v>
      </c>
      <c r="B5" s="11">
        <v>6346</v>
      </c>
      <c r="C5" s="11">
        <v>2672</v>
      </c>
      <c r="D5" s="38">
        <v>624</v>
      </c>
      <c r="E5" s="49">
        <f>ROUND('公営住宅２・上水道１'!J5/'公営住宅２・上水道１'!I5*100,1)</f>
        <v>99.1</v>
      </c>
      <c r="F5" s="71">
        <v>160652</v>
      </c>
      <c r="G5" s="38">
        <v>36890000</v>
      </c>
      <c r="H5" s="38">
        <v>32620000</v>
      </c>
      <c r="I5" s="11">
        <v>2</v>
      </c>
      <c r="J5" s="81">
        <v>2</v>
      </c>
      <c r="K5" s="3"/>
      <c r="L5" s="69"/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1332</v>
      </c>
      <c r="C6" s="12">
        <v>0</v>
      </c>
      <c r="D6" s="39">
        <v>342</v>
      </c>
      <c r="E6" s="49">
        <f>ROUND('公営住宅２・上水道１'!J6/'公営住宅２・上水道１'!I6*100,1)</f>
        <v>94</v>
      </c>
      <c r="F6" s="39">
        <v>72459</v>
      </c>
      <c r="G6" s="39">
        <v>39710000</v>
      </c>
      <c r="H6" s="39">
        <v>15360000</v>
      </c>
      <c r="I6" s="12">
        <v>3</v>
      </c>
      <c r="J6" s="82">
        <v>3</v>
      </c>
      <c r="K6" s="3"/>
      <c r="L6" s="69"/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5565</v>
      </c>
      <c r="C7" s="12">
        <v>122</v>
      </c>
      <c r="D7" s="39">
        <v>0</v>
      </c>
      <c r="E7" s="49">
        <f>ROUND('公営住宅２・上水道１'!J7/'公営住宅２・上水道１'!I7*100,1)</f>
        <v>96.4</v>
      </c>
      <c r="F7" s="39">
        <v>249529</v>
      </c>
      <c r="G7" s="39">
        <v>72090000</v>
      </c>
      <c r="H7" s="39">
        <v>43233000</v>
      </c>
      <c r="I7" s="12">
        <v>2</v>
      </c>
      <c r="J7" s="82">
        <v>2</v>
      </c>
      <c r="K7" s="3"/>
      <c r="L7" s="69"/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5249</v>
      </c>
      <c r="C8" s="12">
        <v>382</v>
      </c>
      <c r="D8" s="39">
        <v>709</v>
      </c>
      <c r="E8" s="49">
        <f>ROUND('公営住宅２・上水道１'!J8/'公営住宅２・上水道１'!I8*100,1)</f>
        <v>94.8</v>
      </c>
      <c r="F8" s="39">
        <v>189591</v>
      </c>
      <c r="G8" s="39">
        <v>44750000</v>
      </c>
      <c r="H8" s="39">
        <v>39770000</v>
      </c>
      <c r="I8" s="12">
        <v>4</v>
      </c>
      <c r="J8" s="82">
        <v>4</v>
      </c>
      <c r="K8" s="3"/>
      <c r="L8" s="69"/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11223</v>
      </c>
      <c r="C9" s="13">
        <v>0</v>
      </c>
      <c r="D9" s="40">
        <v>167</v>
      </c>
      <c r="E9" s="50">
        <f>ROUND('公営住宅２・上水道１'!J9/'公営住宅２・上水道１'!I9*100,1)</f>
        <v>96.3</v>
      </c>
      <c r="F9" s="40">
        <v>28956</v>
      </c>
      <c r="G9" s="40">
        <v>8890000</v>
      </c>
      <c r="H9" s="40">
        <v>7200000</v>
      </c>
      <c r="I9" s="13">
        <v>1</v>
      </c>
      <c r="J9" s="83">
        <v>1</v>
      </c>
      <c r="K9" s="3"/>
      <c r="L9" s="69"/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63</v>
      </c>
      <c r="C10" s="11">
        <v>0</v>
      </c>
      <c r="D10" s="38">
        <v>79</v>
      </c>
      <c r="E10" s="48">
        <f>ROUND('公営住宅２・上水道１'!J10/'公営住宅２・上水道１'!I10*100,1)</f>
        <v>90.8</v>
      </c>
      <c r="F10" s="38">
        <v>23281</v>
      </c>
      <c r="G10" s="38">
        <v>10596000</v>
      </c>
      <c r="H10" s="38">
        <v>7900000</v>
      </c>
      <c r="I10" s="11">
        <v>2</v>
      </c>
      <c r="J10" s="81">
        <v>2</v>
      </c>
      <c r="K10" s="3"/>
      <c r="L10" s="69"/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9724</v>
      </c>
      <c r="C11" s="12">
        <v>35</v>
      </c>
      <c r="D11" s="39">
        <v>286</v>
      </c>
      <c r="E11" s="49">
        <f>ROUND('公営住宅２・上水道１'!J11/'公営住宅２・上水道１'!I11*100,1)</f>
        <v>86.2</v>
      </c>
      <c r="F11" s="39">
        <v>12957</v>
      </c>
      <c r="G11" s="39">
        <v>6830000</v>
      </c>
      <c r="H11" s="39">
        <v>4190000</v>
      </c>
      <c r="I11" s="12">
        <v>4</v>
      </c>
      <c r="J11" s="82">
        <v>4</v>
      </c>
      <c r="K11" s="3"/>
      <c r="L11" s="69"/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1388</v>
      </c>
      <c r="C12" s="12">
        <v>0</v>
      </c>
      <c r="D12" s="39">
        <v>0</v>
      </c>
      <c r="E12" s="49">
        <f>ROUND('公営住宅２・上水道１'!J12/'公営住宅２・上水道１'!I12*100,1)</f>
        <v>94.9</v>
      </c>
      <c r="F12" s="39">
        <v>22452</v>
      </c>
      <c r="G12" s="39">
        <v>9150000</v>
      </c>
      <c r="H12" s="39">
        <v>7641300</v>
      </c>
      <c r="I12" s="12">
        <v>1</v>
      </c>
      <c r="J12" s="82">
        <v>1</v>
      </c>
      <c r="K12" s="3"/>
      <c r="L12" s="69"/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9299</v>
      </c>
      <c r="C13" s="12">
        <v>65</v>
      </c>
      <c r="D13" s="39">
        <v>75</v>
      </c>
      <c r="E13" s="49">
        <f>ROUND('公営住宅２・上水道１'!J13/'公営住宅２・上水道１'!I13*100,1)</f>
        <v>74.3</v>
      </c>
      <c r="F13" s="39">
        <v>16682</v>
      </c>
      <c r="G13" s="39">
        <v>10310000</v>
      </c>
      <c r="H13" s="39">
        <v>5300000</v>
      </c>
      <c r="I13" s="12">
        <v>2</v>
      </c>
      <c r="J13" s="82">
        <v>2</v>
      </c>
      <c r="K13" s="3"/>
      <c r="L13" s="69"/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8821</v>
      </c>
      <c r="C14" s="13">
        <v>2152</v>
      </c>
      <c r="D14" s="40">
        <v>631</v>
      </c>
      <c r="E14" s="50">
        <f>ROUND('公営住宅２・上水道１'!J14/'公営住宅２・上水道１'!I14*100,1)</f>
        <v>56.1</v>
      </c>
      <c r="F14" s="40">
        <v>2820</v>
      </c>
      <c r="G14" s="40">
        <v>11020000</v>
      </c>
      <c r="H14" s="40">
        <v>860000</v>
      </c>
      <c r="I14" s="13">
        <v>0</v>
      </c>
      <c r="J14" s="83">
        <v>0</v>
      </c>
      <c r="K14" s="3"/>
      <c r="L14" s="69"/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2181</v>
      </c>
      <c r="C15" s="12">
        <v>191</v>
      </c>
      <c r="D15" s="39">
        <v>0</v>
      </c>
      <c r="E15" s="49">
        <f>ROUND('公営住宅２・上水道１'!J15/'公営住宅２・上水道１'!I15*100,1)</f>
        <v>84.4</v>
      </c>
      <c r="F15" s="39">
        <v>32835</v>
      </c>
      <c r="G15" s="39">
        <v>12400000</v>
      </c>
      <c r="H15" s="39">
        <v>10170000</v>
      </c>
      <c r="I15" s="12">
        <v>5</v>
      </c>
      <c r="J15" s="82">
        <v>5</v>
      </c>
      <c r="K15" s="3"/>
      <c r="L15" s="69"/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5141</v>
      </c>
      <c r="C16" s="12">
        <v>176</v>
      </c>
      <c r="D16" s="39">
        <v>333</v>
      </c>
      <c r="E16" s="49">
        <f>ROUND('公営住宅２・上水道１'!J16/'公営住宅２・上水道１'!I16*100,1)</f>
        <v>85.5</v>
      </c>
      <c r="F16" s="39">
        <v>15789</v>
      </c>
      <c r="G16" s="39">
        <v>5400000</v>
      </c>
      <c r="H16" s="39">
        <v>4060000</v>
      </c>
      <c r="I16" s="12">
        <v>0</v>
      </c>
      <c r="J16" s="82">
        <v>0</v>
      </c>
      <c r="K16" s="3"/>
      <c r="L16" s="69"/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>SUM(B5:B16)</f>
        <v>66332</v>
      </c>
      <c r="C17" s="14">
        <f>SUM(C5:C16)</f>
        <v>5795</v>
      </c>
      <c r="D17" s="41">
        <f>SUM(D5:D16)</f>
        <v>3246</v>
      </c>
      <c r="E17" s="51">
        <f>ROUND('公営住宅２・上水道１'!J17/'公営住宅２・上水道１'!I17*100,1)</f>
        <v>92.7</v>
      </c>
      <c r="F17" s="41">
        <f>SUM(F5:F16)</f>
        <v>828003</v>
      </c>
      <c r="G17" s="41">
        <f>SUM(G5:G16)</f>
        <v>268036000</v>
      </c>
      <c r="H17" s="41">
        <f>SUM(H5:H16)</f>
        <v>178304300</v>
      </c>
      <c r="I17" s="14">
        <f>SUM(I5:I16)</f>
        <v>26</v>
      </c>
      <c r="J17" s="84">
        <f>SUM(J5:J16)</f>
        <v>26</v>
      </c>
      <c r="K17" s="3"/>
      <c r="L17" s="69"/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561</v>
      </c>
      <c r="C18" s="12">
        <v>0</v>
      </c>
      <c r="D18" s="39">
        <v>456</v>
      </c>
      <c r="E18" s="49">
        <f>ROUND('公営住宅２・上水道１'!J18/'公営住宅２・上水道１'!I18*100,1)</f>
        <v>95.3</v>
      </c>
      <c r="F18" s="39">
        <v>3621</v>
      </c>
      <c r="G18" s="39">
        <v>3330000</v>
      </c>
      <c r="H18" s="39">
        <v>980000</v>
      </c>
      <c r="I18" s="12">
        <v>0</v>
      </c>
      <c r="J18" s="82">
        <v>0</v>
      </c>
      <c r="K18" s="3"/>
      <c r="L18" s="69"/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2416</v>
      </c>
      <c r="C19" s="12">
        <v>0</v>
      </c>
      <c r="D19" s="39">
        <v>0</v>
      </c>
      <c r="E19" s="49">
        <f>ROUND('公営住宅２・上水道１'!J19/'公営住宅２・上水道１'!I19*100,1)</f>
        <v>94.6</v>
      </c>
      <c r="F19" s="39">
        <v>4206</v>
      </c>
      <c r="G19" s="39">
        <v>1631000</v>
      </c>
      <c r="H19" s="39">
        <v>1250000</v>
      </c>
      <c r="I19" s="12">
        <v>0</v>
      </c>
      <c r="J19" s="82">
        <v>0</v>
      </c>
      <c r="K19" s="3"/>
      <c r="L19" s="69"/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517</v>
      </c>
      <c r="C20" s="12">
        <v>0</v>
      </c>
      <c r="D20" s="39">
        <v>0</v>
      </c>
      <c r="E20" s="49">
        <f>ROUND('公営住宅２・上水道１'!J20/'公営住宅２・上水道１'!I20*100,1)</f>
        <v>67.6</v>
      </c>
      <c r="F20" s="39">
        <v>0</v>
      </c>
      <c r="G20" s="39">
        <v>0</v>
      </c>
      <c r="H20" s="39">
        <v>0</v>
      </c>
      <c r="I20" s="12">
        <v>0</v>
      </c>
      <c r="J20" s="82">
        <v>0</v>
      </c>
      <c r="K20" s="3"/>
      <c r="L20" s="69"/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0</v>
      </c>
      <c r="E21" s="49">
        <f>ROUND('公営住宅２・上水道１'!J21/'公営住宅２・上水道１'!I21*100,1)</f>
        <v>77</v>
      </c>
      <c r="F21" s="39">
        <v>0</v>
      </c>
      <c r="G21" s="39">
        <v>0</v>
      </c>
      <c r="H21" s="39">
        <v>0</v>
      </c>
      <c r="I21" s="12">
        <v>0</v>
      </c>
      <c r="J21" s="82">
        <v>0</v>
      </c>
      <c r="K21" s="3"/>
      <c r="L21" s="69"/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12</v>
      </c>
      <c r="D22" s="42">
        <v>0</v>
      </c>
      <c r="E22" s="52">
        <f>ROUND('公営住宅２・上水道１'!J22/'公営住宅２・上水道１'!I22*100,1)</f>
        <v>89.1</v>
      </c>
      <c r="F22" s="42">
        <v>0</v>
      </c>
      <c r="G22" s="42">
        <v>0</v>
      </c>
      <c r="H22" s="42">
        <v>0</v>
      </c>
      <c r="I22" s="15">
        <v>0</v>
      </c>
      <c r="J22" s="85">
        <v>0</v>
      </c>
      <c r="K22" s="3"/>
      <c r="L22" s="69"/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49">
        <f>ROUND('公営住宅２・上水道１'!J23/'公営住宅２・上水道１'!I23*100,1)</f>
        <v>98.8</v>
      </c>
      <c r="F23" s="39">
        <v>11980</v>
      </c>
      <c r="G23" s="39">
        <v>10290000</v>
      </c>
      <c r="H23" s="39">
        <v>5152000</v>
      </c>
      <c r="I23" s="12">
        <v>0</v>
      </c>
      <c r="J23" s="82">
        <v>0</v>
      </c>
      <c r="K23" s="3"/>
      <c r="L23" s="69"/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49</v>
      </c>
      <c r="E24" s="49">
        <f>ROUND('公営住宅２・上水道１'!J24/'公営住宅２・上水道１'!I24*100,1)</f>
        <v>92</v>
      </c>
      <c r="F24" s="39">
        <v>0</v>
      </c>
      <c r="G24" s="39">
        <v>0</v>
      </c>
      <c r="H24" s="39">
        <v>0</v>
      </c>
      <c r="I24" s="12">
        <v>0</v>
      </c>
      <c r="J24" s="82">
        <v>0</v>
      </c>
      <c r="K24" s="3"/>
      <c r="L24" s="69"/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49">
        <f>ROUND('公営住宅２・上水道１'!J25/'公営住宅２・上水道１'!I25*100,1)</f>
        <v>89.7</v>
      </c>
      <c r="F25" s="39">
        <v>8962</v>
      </c>
      <c r="G25" s="39">
        <v>4017000</v>
      </c>
      <c r="H25" s="39">
        <v>2310000</v>
      </c>
      <c r="I25" s="12">
        <v>0</v>
      </c>
      <c r="J25" s="82">
        <v>0</v>
      </c>
      <c r="K25" s="3"/>
      <c r="L25" s="69"/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641</v>
      </c>
      <c r="C26" s="12">
        <v>129</v>
      </c>
      <c r="D26" s="39">
        <v>0</v>
      </c>
      <c r="E26" s="49">
        <f>ROUND('公営住宅２・上水道１'!J26/'公営住宅２・上水道１'!I26*100,1)</f>
        <v>91.7</v>
      </c>
      <c r="F26" s="39">
        <v>0</v>
      </c>
      <c r="G26" s="39">
        <v>0</v>
      </c>
      <c r="H26" s="39">
        <v>0</v>
      </c>
      <c r="I26" s="12">
        <v>0</v>
      </c>
      <c r="J26" s="82">
        <v>0</v>
      </c>
      <c r="K26" s="3"/>
      <c r="L26" s="69"/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6170</v>
      </c>
      <c r="C27" s="13">
        <v>0</v>
      </c>
      <c r="D27" s="40">
        <v>70</v>
      </c>
      <c r="E27" s="50">
        <f>ROUND('公営住宅２・上水道１'!J27/'公営住宅２・上水道１'!I27*100,1)</f>
        <v>84.9</v>
      </c>
      <c r="F27" s="40">
        <v>0</v>
      </c>
      <c r="G27" s="40">
        <v>0</v>
      </c>
      <c r="H27" s="40">
        <v>0</v>
      </c>
      <c r="I27" s="13">
        <v>0</v>
      </c>
      <c r="J27" s="83">
        <v>0</v>
      </c>
      <c r="K27" s="3"/>
      <c r="L27" s="69"/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639</v>
      </c>
      <c r="C28" s="12">
        <v>0</v>
      </c>
      <c r="D28" s="39">
        <v>0</v>
      </c>
      <c r="E28" s="49">
        <f>ROUND('公営住宅２・上水道１'!J28/'公営住宅２・上水道１'!I28*100,1)</f>
        <v>100</v>
      </c>
      <c r="F28" s="39">
        <v>639</v>
      </c>
      <c r="G28" s="39">
        <v>330000</v>
      </c>
      <c r="H28" s="39">
        <v>270000</v>
      </c>
      <c r="I28" s="12">
        <v>1</v>
      </c>
      <c r="J28" s="82">
        <v>1</v>
      </c>
      <c r="K28" s="3"/>
      <c r="L28" s="69"/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4648</v>
      </c>
      <c r="C29" s="12">
        <v>107</v>
      </c>
      <c r="D29" s="39">
        <v>0</v>
      </c>
      <c r="E29" s="49">
        <f>ROUND('公営住宅２・上水道１'!J29/'公営住宅２・上水道１'!I29*100,1)</f>
        <v>88.7</v>
      </c>
      <c r="F29" s="39">
        <v>0</v>
      </c>
      <c r="G29" s="39">
        <v>0</v>
      </c>
      <c r="H29" s="39">
        <v>0</v>
      </c>
      <c r="I29" s="12">
        <v>0</v>
      </c>
      <c r="J29" s="82">
        <v>0</v>
      </c>
      <c r="K29" s="3"/>
      <c r="L29" s="69"/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13345</v>
      </c>
      <c r="C30" s="12">
        <v>10</v>
      </c>
      <c r="D30" s="39">
        <v>0</v>
      </c>
      <c r="E30" s="49">
        <f>ROUND('公営住宅２・上水道１'!J30/'公営住宅２・上水道１'!I30*100,1)</f>
        <v>97.8</v>
      </c>
      <c r="F30" s="39">
        <v>5313</v>
      </c>
      <c r="G30" s="39">
        <v>3180000</v>
      </c>
      <c r="H30" s="39">
        <v>1820000</v>
      </c>
      <c r="I30" s="12">
        <v>2</v>
      </c>
      <c r="J30" s="82">
        <v>2</v>
      </c>
      <c r="K30" s="3"/>
      <c r="L30" s="69"/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3117</v>
      </c>
      <c r="C31" s="12">
        <v>0</v>
      </c>
      <c r="D31" s="39">
        <v>202</v>
      </c>
      <c r="E31" s="49">
        <f>ROUND('公営住宅２・上水道１'!J31/'公営住宅２・上水道１'!I31*100,1)</f>
        <v>96.1</v>
      </c>
      <c r="F31" s="39">
        <v>2843</v>
      </c>
      <c r="G31" s="39">
        <v>3628000</v>
      </c>
      <c r="H31" s="39">
        <v>3228000</v>
      </c>
      <c r="I31" s="12">
        <v>3</v>
      </c>
      <c r="J31" s="82">
        <v>3</v>
      </c>
      <c r="K31" s="3"/>
      <c r="L31" s="69"/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1964</v>
      </c>
      <c r="C32" s="15">
        <v>0</v>
      </c>
      <c r="D32" s="42">
        <v>293</v>
      </c>
      <c r="E32" s="52">
        <f>ROUND('公営住宅２・上水道１'!J32/'公営住宅２・上水道１'!I32*100,1)</f>
        <v>76.7</v>
      </c>
      <c r="F32" s="42">
        <v>1973</v>
      </c>
      <c r="G32" s="42">
        <v>1110000</v>
      </c>
      <c r="H32" s="42">
        <v>660000</v>
      </c>
      <c r="I32" s="15">
        <v>2</v>
      </c>
      <c r="J32" s="85">
        <v>2</v>
      </c>
      <c r="K32" s="3"/>
      <c r="L32" s="69"/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356</v>
      </c>
      <c r="C33" s="12">
        <v>62</v>
      </c>
      <c r="D33" s="39">
        <v>53</v>
      </c>
      <c r="E33" s="49">
        <f>ROUND('公営住宅２・上水道１'!J33/'公営住宅２・上水道１'!I33*100,1)</f>
        <v>97.4</v>
      </c>
      <c r="F33" s="39">
        <v>2125</v>
      </c>
      <c r="G33" s="39">
        <v>1240000</v>
      </c>
      <c r="H33" s="39">
        <v>920000</v>
      </c>
      <c r="I33" s="12">
        <v>2</v>
      </c>
      <c r="J33" s="82">
        <v>2</v>
      </c>
      <c r="K33" s="3"/>
      <c r="L33" s="69"/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2928</v>
      </c>
      <c r="C34" s="12">
        <v>187</v>
      </c>
      <c r="D34" s="39">
        <v>387</v>
      </c>
      <c r="E34" s="49">
        <f>ROUND('公営住宅２・上水道１'!J34/'公営住宅２・上水道１'!I34*100,1)</f>
        <v>98.8</v>
      </c>
      <c r="F34" s="39">
        <v>8332</v>
      </c>
      <c r="G34" s="39">
        <v>5890000</v>
      </c>
      <c r="H34" s="39">
        <v>3500000</v>
      </c>
      <c r="I34" s="12">
        <v>3</v>
      </c>
      <c r="J34" s="82">
        <v>3</v>
      </c>
      <c r="K34" s="3"/>
      <c r="L34" s="69"/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49">
        <f>ROUND('公営住宅２・上水道１'!J35/'公営住宅２・上水道１'!I35*100,1)</f>
        <v>91.8</v>
      </c>
      <c r="F35" s="39">
        <v>4386</v>
      </c>
      <c r="G35" s="39">
        <v>2710000</v>
      </c>
      <c r="H35" s="39">
        <v>950000</v>
      </c>
      <c r="I35" s="12">
        <v>3</v>
      </c>
      <c r="J35" s="82">
        <v>2</v>
      </c>
      <c r="K35" s="3"/>
      <c r="L35" s="69"/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3668</v>
      </c>
      <c r="C36" s="12">
        <v>0</v>
      </c>
      <c r="D36" s="39">
        <v>0</v>
      </c>
      <c r="E36" s="49">
        <f>ROUND('公営住宅２・上水道１'!J36/'公営住宅２・上水道１'!I36*100,1)</f>
        <v>98.7</v>
      </c>
      <c r="F36" s="39">
        <v>2233</v>
      </c>
      <c r="G36" s="39">
        <v>1150000</v>
      </c>
      <c r="H36" s="39">
        <v>1150000</v>
      </c>
      <c r="I36" s="12">
        <v>1</v>
      </c>
      <c r="J36" s="82">
        <v>1</v>
      </c>
      <c r="K36" s="3"/>
      <c r="L36" s="69"/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3798</v>
      </c>
      <c r="C37" s="13">
        <v>0</v>
      </c>
      <c r="D37" s="40">
        <v>57</v>
      </c>
      <c r="E37" s="50">
        <f>ROUND('公営住宅２・上水道１'!J37/'公営住宅２・上水道１'!I37*100,1)</f>
        <v>85.6</v>
      </c>
      <c r="F37" s="40">
        <v>1820</v>
      </c>
      <c r="G37" s="40">
        <v>970000</v>
      </c>
      <c r="H37" s="40">
        <v>800000</v>
      </c>
      <c r="I37" s="13">
        <v>1</v>
      </c>
      <c r="J37" s="83">
        <v>1</v>
      </c>
      <c r="K37" s="3"/>
      <c r="L37" s="69"/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2000</v>
      </c>
      <c r="C38" s="12">
        <v>0</v>
      </c>
      <c r="D38" s="39">
        <v>180</v>
      </c>
      <c r="E38" s="49">
        <f>ROUND('公営住宅２・上水道１'!J38/'公営住宅２・上水道１'!I38*100,1)</f>
        <v>94.2</v>
      </c>
      <c r="F38" s="39">
        <v>0</v>
      </c>
      <c r="G38" s="39">
        <v>0</v>
      </c>
      <c r="H38" s="39">
        <v>0</v>
      </c>
      <c r="I38" s="12">
        <v>0</v>
      </c>
      <c r="J38" s="82">
        <v>0</v>
      </c>
      <c r="K38" s="3"/>
      <c r="L38" s="69"/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2478</v>
      </c>
      <c r="C39" s="12">
        <v>0</v>
      </c>
      <c r="D39" s="39">
        <v>165</v>
      </c>
      <c r="E39" s="49">
        <f>ROUND('公営住宅２・上水道１'!J39/'公営住宅２・上水道１'!I39*100,1)</f>
        <v>90.2</v>
      </c>
      <c r="F39" s="39">
        <v>0</v>
      </c>
      <c r="G39" s="39">
        <v>0</v>
      </c>
      <c r="H39" s="39">
        <v>0</v>
      </c>
      <c r="I39" s="12">
        <v>0</v>
      </c>
      <c r="J39" s="82">
        <v>0</v>
      </c>
      <c r="K39" s="3"/>
      <c r="L39" s="69"/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1643</v>
      </c>
      <c r="C40" s="12">
        <v>0</v>
      </c>
      <c r="D40" s="39">
        <v>0</v>
      </c>
      <c r="E40" s="49">
        <f>ROUND('公営住宅２・上水道１'!J40/'公営住宅２・上水道１'!I40*100,1)</f>
        <v>93.1</v>
      </c>
      <c r="F40" s="39">
        <v>968</v>
      </c>
      <c r="G40" s="39">
        <v>430000</v>
      </c>
      <c r="H40" s="39">
        <v>430000</v>
      </c>
      <c r="I40" s="12">
        <v>1</v>
      </c>
      <c r="J40" s="82">
        <v>1</v>
      </c>
      <c r="K40" s="3"/>
      <c r="L40" s="69"/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4038</v>
      </c>
      <c r="C41" s="12">
        <v>0</v>
      </c>
      <c r="D41" s="39">
        <v>0</v>
      </c>
      <c r="E41" s="49">
        <f>ROUND('公営住宅２・上水道１'!J41/'公営住宅２・上水道１'!I41*100,1)</f>
        <v>92.7</v>
      </c>
      <c r="F41" s="39">
        <v>5325</v>
      </c>
      <c r="G41" s="39">
        <v>2550000</v>
      </c>
      <c r="H41" s="39">
        <v>2030000</v>
      </c>
      <c r="I41" s="12">
        <v>2</v>
      </c>
      <c r="J41" s="82">
        <v>2</v>
      </c>
      <c r="K41" s="3"/>
      <c r="L41" s="69"/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489</v>
      </c>
      <c r="D42" s="39">
        <v>0</v>
      </c>
      <c r="E42" s="49">
        <f>ROUND('公営住宅２・上水道１'!J42/'公営住宅２・上水道１'!I42*100,1)</f>
        <v>91.9</v>
      </c>
      <c r="F42" s="39">
        <v>9404</v>
      </c>
      <c r="G42" s="39">
        <v>6040000</v>
      </c>
      <c r="H42" s="39">
        <v>4790000</v>
      </c>
      <c r="I42" s="12">
        <v>0</v>
      </c>
      <c r="J42" s="82">
        <v>0</v>
      </c>
      <c r="K42" s="3"/>
      <c r="L42" s="69"/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48">
        <f>ROUND('公営住宅２・上水道１'!J43/'公営住宅２・上水道１'!I43*100,1)</f>
        <v>81.8</v>
      </c>
      <c r="F43" s="38">
        <v>0</v>
      </c>
      <c r="G43" s="38">
        <v>0</v>
      </c>
      <c r="H43" s="38">
        <v>0</v>
      </c>
      <c r="I43" s="11">
        <v>0</v>
      </c>
      <c r="J43" s="81">
        <v>0</v>
      </c>
      <c r="K43" s="3"/>
      <c r="L43" s="69"/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4934</v>
      </c>
      <c r="C44" s="12">
        <v>0</v>
      </c>
      <c r="D44" s="39">
        <v>0</v>
      </c>
      <c r="E44" s="49">
        <f>ROUND('公営住宅２・上水道１'!J44/'公営住宅２・上水道１'!I44*100,1)</f>
        <v>90.2</v>
      </c>
      <c r="F44" s="39">
        <v>0</v>
      </c>
      <c r="G44" s="39">
        <v>0</v>
      </c>
      <c r="H44" s="39">
        <v>0</v>
      </c>
      <c r="I44" s="12">
        <v>0</v>
      </c>
      <c r="J44" s="82">
        <v>0</v>
      </c>
      <c r="K44" s="3"/>
      <c r="L44" s="69"/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49">
        <f>ROUND('公営住宅２・上水道１'!J45/'公営住宅２・上水道１'!I45*100,1)</f>
        <v>91.8</v>
      </c>
      <c r="F45" s="39">
        <v>7932</v>
      </c>
      <c r="G45" s="39">
        <v>5500000</v>
      </c>
      <c r="H45" s="39">
        <v>3560000</v>
      </c>
      <c r="I45" s="12">
        <v>0</v>
      </c>
      <c r="J45" s="82">
        <v>0</v>
      </c>
      <c r="K45" s="3"/>
      <c r="L45" s="69"/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898</v>
      </c>
      <c r="C46" s="12">
        <v>0</v>
      </c>
      <c r="D46" s="39">
        <v>83</v>
      </c>
      <c r="E46" s="49">
        <f>ROUND('公営住宅２・上水道１'!J46/'公営住宅２・上水道１'!I46*100,1)</f>
        <v>98.1</v>
      </c>
      <c r="F46" s="39">
        <v>3640</v>
      </c>
      <c r="G46" s="39">
        <v>1300000</v>
      </c>
      <c r="H46" s="39">
        <v>1280000</v>
      </c>
      <c r="I46" s="12">
        <v>1</v>
      </c>
      <c r="J46" s="82">
        <v>1</v>
      </c>
      <c r="K46" s="3"/>
      <c r="L46" s="69"/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6046</v>
      </c>
      <c r="C47" s="13">
        <v>0</v>
      </c>
      <c r="D47" s="40">
        <v>180</v>
      </c>
      <c r="E47" s="50">
        <f>ROUND('公営住宅２・上水道１'!J47/'公営住宅２・上水道１'!I47*100,1)</f>
        <v>89</v>
      </c>
      <c r="F47" s="40">
        <v>0</v>
      </c>
      <c r="G47" s="40">
        <v>0</v>
      </c>
      <c r="H47" s="40">
        <v>0</v>
      </c>
      <c r="I47" s="13">
        <v>0</v>
      </c>
      <c r="J47" s="83">
        <v>0</v>
      </c>
      <c r="K47" s="3"/>
      <c r="L47" s="69"/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7772</v>
      </c>
      <c r="C48" s="12">
        <v>230</v>
      </c>
      <c r="D48" s="39">
        <v>287</v>
      </c>
      <c r="E48" s="49">
        <f>ROUND('公営住宅２・上水道１'!J48/'公営住宅２・上水道１'!I48*100,1)</f>
        <v>76.8</v>
      </c>
      <c r="F48" s="39">
        <v>2600</v>
      </c>
      <c r="G48" s="39">
        <v>1470000</v>
      </c>
      <c r="H48" s="39">
        <v>960000</v>
      </c>
      <c r="I48" s="12">
        <v>1</v>
      </c>
      <c r="J48" s="82">
        <v>1</v>
      </c>
      <c r="K48" s="3"/>
      <c r="L48" s="69"/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1162</v>
      </c>
      <c r="C49" s="12">
        <v>105</v>
      </c>
      <c r="D49" s="39">
        <v>406</v>
      </c>
      <c r="E49" s="49">
        <f>ROUND('公営住宅２・上水道１'!J49/'公営住宅２・上水道１'!I49*100,1)</f>
        <v>37.4</v>
      </c>
      <c r="F49" s="39">
        <v>0</v>
      </c>
      <c r="G49" s="39">
        <v>0</v>
      </c>
      <c r="H49" s="39">
        <v>0</v>
      </c>
      <c r="I49" s="12">
        <v>0</v>
      </c>
      <c r="J49" s="82">
        <v>0</v>
      </c>
      <c r="K49" s="3"/>
      <c r="L49" s="69"/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2560</v>
      </c>
      <c r="C50" s="12">
        <v>0</v>
      </c>
      <c r="D50" s="39">
        <v>0</v>
      </c>
      <c r="E50" s="49">
        <f>ROUND('公営住宅２・上水道１'!J50/'公営住宅２・上水道１'!I50*100,1)</f>
        <v>82.6</v>
      </c>
      <c r="F50" s="39">
        <v>0</v>
      </c>
      <c r="G50" s="39">
        <v>0</v>
      </c>
      <c r="H50" s="39">
        <v>0</v>
      </c>
      <c r="I50" s="12">
        <v>0</v>
      </c>
      <c r="J50" s="82">
        <v>0</v>
      </c>
      <c r="K50" s="3"/>
      <c r="L50" s="69"/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358</v>
      </c>
      <c r="C51" s="12">
        <v>0</v>
      </c>
      <c r="D51" s="39">
        <v>0</v>
      </c>
      <c r="E51" s="49">
        <f>ROUND('公営住宅２・上水道１'!J51/'公営住宅２・上水道１'!I51*100,1)</f>
        <v>77.4</v>
      </c>
      <c r="F51" s="39">
        <v>0</v>
      </c>
      <c r="G51" s="39">
        <v>0</v>
      </c>
      <c r="H51" s="39">
        <v>0</v>
      </c>
      <c r="I51" s="12">
        <v>0</v>
      </c>
      <c r="J51" s="82">
        <v>0</v>
      </c>
      <c r="K51" s="3"/>
      <c r="L51" s="69"/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3136</v>
      </c>
      <c r="C52" s="12">
        <v>0</v>
      </c>
      <c r="D52" s="39">
        <v>0</v>
      </c>
      <c r="E52" s="49">
        <f>ROUND('公営住宅２・上水道１'!J52/'公営住宅２・上水道１'!I52*100,1)</f>
        <v>41.2</v>
      </c>
      <c r="F52" s="39">
        <v>0</v>
      </c>
      <c r="G52" s="39">
        <v>0</v>
      </c>
      <c r="H52" s="39">
        <v>0</v>
      </c>
      <c r="I52" s="12">
        <v>0</v>
      </c>
      <c r="J52" s="82">
        <v>0</v>
      </c>
      <c r="K52" s="3"/>
      <c r="L52" s="69"/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6939</v>
      </c>
      <c r="C53" s="11">
        <v>0</v>
      </c>
      <c r="D53" s="38">
        <v>0</v>
      </c>
      <c r="E53" s="48">
        <f>ROUND('公営住宅２・上水道１'!J53/'公営住宅２・上水道１'!I53*100,1)</f>
        <v>93.1</v>
      </c>
      <c r="F53" s="38">
        <v>1578</v>
      </c>
      <c r="G53" s="38">
        <v>590000</v>
      </c>
      <c r="H53" s="38">
        <v>590000</v>
      </c>
      <c r="I53" s="11">
        <v>1</v>
      </c>
      <c r="J53" s="81">
        <v>1</v>
      </c>
      <c r="K53" s="3"/>
      <c r="L53" s="69"/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4566</v>
      </c>
      <c r="C54" s="12">
        <v>0</v>
      </c>
      <c r="D54" s="39">
        <v>0</v>
      </c>
      <c r="E54" s="49">
        <f>ROUND('公営住宅２・上水道１'!J54/'公営住宅２・上水道１'!I54*100,1)</f>
        <v>67.3</v>
      </c>
      <c r="F54" s="39">
        <v>0</v>
      </c>
      <c r="G54" s="39">
        <v>0</v>
      </c>
      <c r="H54" s="39">
        <v>0</v>
      </c>
      <c r="I54" s="12">
        <v>0</v>
      </c>
      <c r="J54" s="82">
        <v>0</v>
      </c>
      <c r="K54" s="3"/>
      <c r="L54" s="69"/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266</v>
      </c>
      <c r="C55" s="12">
        <v>0</v>
      </c>
      <c r="D55" s="39">
        <v>0</v>
      </c>
      <c r="E55" s="49">
        <f>ROUND('公営住宅２・上水道１'!J55/'公営住宅２・上水道１'!I55*100,1)</f>
        <v>84.2</v>
      </c>
      <c r="F55" s="39">
        <v>3806</v>
      </c>
      <c r="G55" s="39">
        <v>2950000</v>
      </c>
      <c r="H55" s="39">
        <v>960000</v>
      </c>
      <c r="I55" s="12">
        <v>1</v>
      </c>
      <c r="J55" s="82">
        <v>1</v>
      </c>
      <c r="K55" s="3"/>
      <c r="L55" s="69"/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99</v>
      </c>
      <c r="E56" s="49">
        <f>ROUND('公営住宅２・上水道１'!J56/'公営住宅２・上水道１'!I56*100,1)</f>
        <v>40.9</v>
      </c>
      <c r="F56" s="39">
        <v>0</v>
      </c>
      <c r="G56" s="39">
        <v>0</v>
      </c>
      <c r="H56" s="39">
        <v>0</v>
      </c>
      <c r="I56" s="12">
        <v>0</v>
      </c>
      <c r="J56" s="82">
        <v>0</v>
      </c>
      <c r="K56" s="3"/>
      <c r="L56" s="69"/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50">
        <f>ROUND('公営住宅２・上水道１'!J57/'公営住宅２・上水道１'!I57*100,1)</f>
        <v>98.1</v>
      </c>
      <c r="F57" s="40">
        <v>3959</v>
      </c>
      <c r="G57" s="40">
        <v>1480000</v>
      </c>
      <c r="H57" s="40">
        <v>1400000</v>
      </c>
      <c r="I57" s="13">
        <v>1</v>
      </c>
      <c r="J57" s="83">
        <v>1</v>
      </c>
      <c r="K57" s="3"/>
      <c r="L57" s="69"/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193</v>
      </c>
      <c r="E58" s="49">
        <f>ROUND('公営住宅２・上水道１'!J58/'公営住宅２・上水道１'!I58*100,1)</f>
        <v>98.8</v>
      </c>
      <c r="F58" s="39">
        <v>5143</v>
      </c>
      <c r="G58" s="39">
        <v>3590000</v>
      </c>
      <c r="H58" s="39">
        <v>3020000</v>
      </c>
      <c r="I58" s="12">
        <v>2</v>
      </c>
      <c r="J58" s="82">
        <v>2</v>
      </c>
      <c r="K58" s="3"/>
      <c r="L58" s="69"/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49">
        <f>ROUND('公営住宅２・上水道１'!J59/'公営住宅２・上水道１'!I59*100,1)</f>
        <v>95.6</v>
      </c>
      <c r="F59" s="39">
        <v>8487</v>
      </c>
      <c r="G59" s="39">
        <v>4030000</v>
      </c>
      <c r="H59" s="39">
        <v>3030000</v>
      </c>
      <c r="I59" s="12">
        <v>2</v>
      </c>
      <c r="J59" s="82">
        <v>2</v>
      </c>
      <c r="K59" s="3"/>
      <c r="L59" s="69"/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0</v>
      </c>
      <c r="E60" s="49">
        <f>ROUND('公営住宅２・上水道１'!J60/'公営住宅２・上水道１'!I60*100,1)</f>
        <v>0</v>
      </c>
      <c r="F60" s="39">
        <v>0</v>
      </c>
      <c r="G60" s="39">
        <v>0</v>
      </c>
      <c r="H60" s="39">
        <v>0</v>
      </c>
      <c r="I60" s="12">
        <v>0</v>
      </c>
      <c r="J60" s="82">
        <v>0</v>
      </c>
      <c r="K60" s="3"/>
      <c r="L60" s="69"/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77</v>
      </c>
      <c r="D61" s="39">
        <v>0</v>
      </c>
      <c r="E61" s="49">
        <f>ROUND('公営住宅２・上水道１'!J61/'公営住宅２・上水道１'!I61*100,1)</f>
        <v>100</v>
      </c>
      <c r="F61" s="39">
        <v>3998</v>
      </c>
      <c r="G61" s="39">
        <v>1820000</v>
      </c>
      <c r="H61" s="39">
        <v>1770000</v>
      </c>
      <c r="I61" s="12">
        <v>1</v>
      </c>
      <c r="J61" s="82">
        <v>1</v>
      </c>
      <c r="K61" s="3"/>
      <c r="L61" s="69"/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131</v>
      </c>
      <c r="D62" s="39">
        <v>0</v>
      </c>
      <c r="E62" s="49">
        <f>ROUND('公営住宅２・上水道１'!J62/'公営住宅２・上水道１'!I62*100,1)</f>
        <v>94.5</v>
      </c>
      <c r="F62" s="39">
        <v>5441</v>
      </c>
      <c r="G62" s="39">
        <v>3550000</v>
      </c>
      <c r="H62" s="39">
        <v>2900000</v>
      </c>
      <c r="I62" s="12">
        <v>1</v>
      </c>
      <c r="J62" s="82">
        <v>1</v>
      </c>
      <c r="K62" s="3"/>
      <c r="L62" s="69"/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240</v>
      </c>
      <c r="D63" s="38">
        <v>149</v>
      </c>
      <c r="E63" s="48">
        <f>ROUND('公営住宅２・上水道１'!J63/'公営住宅２・上水道１'!I63*100,1)</f>
        <v>89</v>
      </c>
      <c r="F63" s="38">
        <v>7873</v>
      </c>
      <c r="G63" s="38">
        <v>2850000</v>
      </c>
      <c r="H63" s="38">
        <v>2850000</v>
      </c>
      <c r="I63" s="11">
        <v>1</v>
      </c>
      <c r="J63" s="81">
        <v>1</v>
      </c>
      <c r="K63" s="3"/>
      <c r="L63" s="69"/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306</v>
      </c>
      <c r="C64" s="12">
        <v>0</v>
      </c>
      <c r="D64" s="39">
        <v>0</v>
      </c>
      <c r="E64" s="49">
        <f>ROUND('公営住宅２・上水道１'!J64/'公営住宅２・上水道１'!I64*100,1)</f>
        <v>17.8</v>
      </c>
      <c r="F64" s="39">
        <v>0</v>
      </c>
      <c r="G64" s="39">
        <v>0</v>
      </c>
      <c r="H64" s="39">
        <v>0</v>
      </c>
      <c r="I64" s="12">
        <v>0</v>
      </c>
      <c r="J64" s="82">
        <v>0</v>
      </c>
      <c r="K64" s="3"/>
      <c r="L64" s="69"/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49">
        <f>ROUND('公営住宅２・上水道１'!J65/'公営住宅２・上水道１'!I65*100,1)</f>
        <v>93.3</v>
      </c>
      <c r="F65" s="39">
        <v>3634</v>
      </c>
      <c r="G65" s="39">
        <v>2360000</v>
      </c>
      <c r="H65" s="39">
        <v>1780000</v>
      </c>
      <c r="I65" s="12">
        <v>1</v>
      </c>
      <c r="J65" s="82">
        <v>1</v>
      </c>
      <c r="K65" s="3"/>
      <c r="L65" s="69"/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3972</v>
      </c>
      <c r="C66" s="12">
        <v>0</v>
      </c>
      <c r="D66" s="39">
        <v>83</v>
      </c>
      <c r="E66" s="49">
        <f>ROUND('公営住宅２・上水道１'!J66/'公営住宅２・上水道１'!I66*100,1)</f>
        <v>57.3</v>
      </c>
      <c r="F66" s="39">
        <v>0</v>
      </c>
      <c r="G66" s="39">
        <v>0</v>
      </c>
      <c r="H66" s="39">
        <v>0</v>
      </c>
      <c r="I66" s="12">
        <v>0</v>
      </c>
      <c r="J66" s="82">
        <v>0</v>
      </c>
      <c r="K66" s="3"/>
      <c r="L66" s="69"/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>SUM(B18:B66)</f>
        <v>97842</v>
      </c>
      <c r="C67" s="14">
        <f>SUM(C18:C66)</f>
        <v>1779</v>
      </c>
      <c r="D67" s="41">
        <f>SUM(D18:D66)</f>
        <v>3392</v>
      </c>
      <c r="E67" s="51">
        <f>ROUND('公営住宅２・上水道１'!J67/'公営住宅２・上水道１'!I67*100,1)</f>
        <v>86.4</v>
      </c>
      <c r="F67" s="41">
        <f>SUM(F18:F66)</f>
        <v>132221</v>
      </c>
      <c r="G67" s="41">
        <f>SUM(G18:G66)</f>
        <v>79986000</v>
      </c>
      <c r="H67" s="41">
        <f>SUM(H18:H66)</f>
        <v>54340000</v>
      </c>
      <c r="I67" s="14">
        <f>SUM(I18:I66)</f>
        <v>34</v>
      </c>
      <c r="J67" s="84">
        <f>SUM(J18:J66)</f>
        <v>33</v>
      </c>
      <c r="K67" s="3"/>
      <c r="L67" s="69"/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>SUM(B67,B17)</f>
        <v>164174</v>
      </c>
      <c r="C68" s="177">
        <f>SUM(C67,C17)</f>
        <v>7574</v>
      </c>
      <c r="D68" s="153">
        <f>SUM(D67,D17)</f>
        <v>6638</v>
      </c>
      <c r="E68" s="182">
        <f>ROUND('公営住宅２・上水道１'!J68/'公営住宅２・上水道１'!I68*100,1)</f>
        <v>91.2</v>
      </c>
      <c r="F68" s="153">
        <f>SUM(F67,F17)</f>
        <v>960224</v>
      </c>
      <c r="G68" s="153">
        <f>SUM(G67,G17)</f>
        <v>348022000</v>
      </c>
      <c r="H68" s="153">
        <f>SUM(H67,H17)</f>
        <v>232644300</v>
      </c>
      <c r="I68" s="177">
        <f>SUM(I67,I17)</f>
        <v>60</v>
      </c>
      <c r="J68" s="180">
        <f>SUM(J67,J17)</f>
        <v>59</v>
      </c>
      <c r="K68" s="3"/>
      <c r="L68" s="69"/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1:49" ht="4.5" customHeight="1"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1:49" ht="13.5"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3">
    <mergeCell ref="B1:E1"/>
    <mergeCell ref="F1:J1"/>
    <mergeCell ref="F2:J2"/>
  </mergeCells>
  <printOptions/>
  <pageMargins left="0.7874015748031497" right="0.7874015748031497" top="0.7874015748031497" bottom="0.3937007874015748" header="0.5905511811023623" footer="0.31496062992125984"/>
  <pageSetup firstPageNumber="291" useFirstPageNumber="1" horizontalDpi="600" verticalDpi="600" orientation="portrait" paperSize="9" scale="37" r:id="rId1"/>
  <headerFooter alignWithMargins="0">
    <oddFooter>&amp;C&amp;28&amp;P&amp;14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Y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3" width="20.375" style="60" customWidth="1"/>
    <col min="4" max="5" width="19.375" style="60" customWidth="1"/>
    <col min="6" max="7" width="20.125" style="60" customWidth="1"/>
    <col min="8" max="10" width="19.375" style="60" customWidth="1"/>
    <col min="15" max="16384" width="9.00390625" style="54" customWidth="1"/>
  </cols>
  <sheetData>
    <row r="1" spans="1:10" ht="30" customHeight="1">
      <c r="A1" s="18" t="s">
        <v>75</v>
      </c>
      <c r="B1" s="270" t="s">
        <v>168</v>
      </c>
      <c r="C1" s="290"/>
      <c r="D1" s="290"/>
      <c r="E1" s="290"/>
      <c r="F1" s="290"/>
      <c r="G1" s="290"/>
      <c r="H1" s="290"/>
      <c r="I1" s="290"/>
      <c r="J1" s="271"/>
    </row>
    <row r="2" spans="1:10" ht="31.5" customHeight="1">
      <c r="A2" s="4"/>
      <c r="B2" s="270" t="s">
        <v>164</v>
      </c>
      <c r="C2" s="290"/>
      <c r="D2" s="290"/>
      <c r="E2" s="290"/>
      <c r="F2" s="270" t="s">
        <v>165</v>
      </c>
      <c r="G2" s="271"/>
      <c r="H2" s="270" t="s">
        <v>171</v>
      </c>
      <c r="I2" s="290"/>
      <c r="J2" s="271"/>
    </row>
    <row r="3" spans="1:10" ht="27" customHeight="1">
      <c r="A3" s="56"/>
      <c r="B3" s="68" t="s">
        <v>147</v>
      </c>
      <c r="C3" s="68" t="s">
        <v>129</v>
      </c>
      <c r="D3" s="68" t="s">
        <v>130</v>
      </c>
      <c r="E3" s="68" t="s">
        <v>131</v>
      </c>
      <c r="F3" s="21" t="s">
        <v>146</v>
      </c>
      <c r="G3" s="21" t="s">
        <v>127</v>
      </c>
      <c r="H3" s="257" t="s">
        <v>166</v>
      </c>
      <c r="I3" s="258"/>
      <c r="J3" s="68" t="s">
        <v>129</v>
      </c>
    </row>
    <row r="4" spans="1:10" ht="27" customHeight="1">
      <c r="A4" s="178"/>
      <c r="B4" s="184" t="s">
        <v>161</v>
      </c>
      <c r="C4" s="184" t="s">
        <v>161</v>
      </c>
      <c r="D4" s="184" t="s">
        <v>162</v>
      </c>
      <c r="E4" s="184" t="s">
        <v>163</v>
      </c>
      <c r="F4" s="184" t="s">
        <v>161</v>
      </c>
      <c r="G4" s="184" t="s">
        <v>161</v>
      </c>
      <c r="H4" s="185" t="s">
        <v>126</v>
      </c>
      <c r="I4" s="135" t="s">
        <v>451</v>
      </c>
      <c r="J4" s="105" t="s">
        <v>167</v>
      </c>
    </row>
    <row r="5" spans="1:51" ht="30" customHeight="1">
      <c r="A5" s="171" t="s">
        <v>0</v>
      </c>
      <c r="B5" s="5">
        <v>36890000</v>
      </c>
      <c r="C5" s="11">
        <v>32520000</v>
      </c>
      <c r="D5" s="81">
        <v>160212</v>
      </c>
      <c r="E5" s="11">
        <v>142112</v>
      </c>
      <c r="F5" s="38">
        <v>8089000</v>
      </c>
      <c r="G5" s="38">
        <v>6750000</v>
      </c>
      <c r="H5" s="39">
        <v>3170</v>
      </c>
      <c r="I5" s="71">
        <v>3170</v>
      </c>
      <c r="J5" s="148">
        <v>3170</v>
      </c>
      <c r="O5" s="7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30" customHeight="1">
      <c r="A6" s="172" t="s">
        <v>1</v>
      </c>
      <c r="B6" s="6">
        <v>39710000</v>
      </c>
      <c r="C6" s="12">
        <v>15360000</v>
      </c>
      <c r="D6" s="82">
        <v>72459</v>
      </c>
      <c r="E6" s="12">
        <v>56161</v>
      </c>
      <c r="F6" s="39">
        <v>0</v>
      </c>
      <c r="G6" s="39">
        <v>0</v>
      </c>
      <c r="H6" s="39">
        <v>3276</v>
      </c>
      <c r="I6" s="39">
        <v>3276</v>
      </c>
      <c r="J6" s="144">
        <v>3276</v>
      </c>
      <c r="O6" s="7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30" customHeight="1">
      <c r="A7" s="172" t="s">
        <v>2</v>
      </c>
      <c r="B7" s="6">
        <v>72090000</v>
      </c>
      <c r="C7" s="12">
        <v>39703000</v>
      </c>
      <c r="D7" s="82">
        <v>218538</v>
      </c>
      <c r="E7" s="12">
        <v>200308</v>
      </c>
      <c r="F7" s="39">
        <v>0</v>
      </c>
      <c r="G7" s="39">
        <v>0</v>
      </c>
      <c r="H7" s="39">
        <v>13885</v>
      </c>
      <c r="I7" s="39">
        <v>13885</v>
      </c>
      <c r="J7" s="144">
        <v>13885</v>
      </c>
      <c r="O7" s="7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30" customHeight="1">
      <c r="A8" s="172" t="s">
        <v>3</v>
      </c>
      <c r="B8" s="6">
        <v>44750000</v>
      </c>
      <c r="C8" s="12">
        <v>34540000</v>
      </c>
      <c r="D8" s="82">
        <v>157556</v>
      </c>
      <c r="E8" s="12">
        <v>131322</v>
      </c>
      <c r="F8" s="39">
        <v>14510000</v>
      </c>
      <c r="G8" s="39">
        <v>9872900</v>
      </c>
      <c r="H8" s="39">
        <v>2033</v>
      </c>
      <c r="I8" s="39">
        <v>2033</v>
      </c>
      <c r="J8" s="144">
        <v>2033</v>
      </c>
      <c r="O8" s="7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30" customHeight="1">
      <c r="A9" s="173" t="s">
        <v>4</v>
      </c>
      <c r="B9" s="7">
        <v>8890000</v>
      </c>
      <c r="C9" s="13">
        <v>7200000</v>
      </c>
      <c r="D9" s="83">
        <v>25300</v>
      </c>
      <c r="E9" s="13">
        <v>20746</v>
      </c>
      <c r="F9" s="40">
        <v>2140000</v>
      </c>
      <c r="G9" s="40">
        <v>640000</v>
      </c>
      <c r="H9" s="40">
        <v>17315</v>
      </c>
      <c r="I9" s="40">
        <v>17315</v>
      </c>
      <c r="J9" s="146">
        <v>17315</v>
      </c>
      <c r="O9" s="7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30" customHeight="1">
      <c r="A10" s="171" t="s">
        <v>5</v>
      </c>
      <c r="B10" s="5">
        <v>10596000</v>
      </c>
      <c r="C10" s="11">
        <v>7900000</v>
      </c>
      <c r="D10" s="81">
        <v>23281</v>
      </c>
      <c r="E10" s="11">
        <v>18466</v>
      </c>
      <c r="F10" s="38">
        <v>0</v>
      </c>
      <c r="G10" s="38">
        <v>0</v>
      </c>
      <c r="H10" s="38">
        <v>10598</v>
      </c>
      <c r="I10" s="38">
        <v>10598</v>
      </c>
      <c r="J10" s="148">
        <v>10598</v>
      </c>
      <c r="O10" s="7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30" customHeight="1">
      <c r="A11" s="172" t="s">
        <v>6</v>
      </c>
      <c r="B11" s="6">
        <v>6830000</v>
      </c>
      <c r="C11" s="12">
        <v>4190000</v>
      </c>
      <c r="D11" s="82">
        <v>12957</v>
      </c>
      <c r="E11" s="12">
        <v>7126</v>
      </c>
      <c r="F11" s="39">
        <v>9400000</v>
      </c>
      <c r="G11" s="39">
        <v>4880000</v>
      </c>
      <c r="H11" s="39">
        <v>3304</v>
      </c>
      <c r="I11" s="39">
        <v>3304</v>
      </c>
      <c r="J11" s="144">
        <v>3304</v>
      </c>
      <c r="O11" s="7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30" customHeight="1">
      <c r="A12" s="172" t="s">
        <v>7</v>
      </c>
      <c r="B12" s="6">
        <v>9150000</v>
      </c>
      <c r="C12" s="12">
        <v>7641300</v>
      </c>
      <c r="D12" s="82">
        <v>22452</v>
      </c>
      <c r="E12" s="12">
        <v>18421</v>
      </c>
      <c r="F12" s="39">
        <v>3655300</v>
      </c>
      <c r="G12" s="39">
        <v>2741100</v>
      </c>
      <c r="H12" s="39">
        <v>1471</v>
      </c>
      <c r="I12" s="39">
        <v>1471</v>
      </c>
      <c r="J12" s="144">
        <v>1471</v>
      </c>
      <c r="O12" s="7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30" customHeight="1">
      <c r="A13" s="172" t="s">
        <v>8</v>
      </c>
      <c r="B13" s="6">
        <v>10310000</v>
      </c>
      <c r="C13" s="12">
        <v>5300000</v>
      </c>
      <c r="D13" s="82">
        <v>16682</v>
      </c>
      <c r="E13" s="12">
        <v>8889</v>
      </c>
      <c r="F13" s="39">
        <v>960000</v>
      </c>
      <c r="G13" s="39">
        <v>660000</v>
      </c>
      <c r="H13" s="39">
        <v>0</v>
      </c>
      <c r="I13" s="39">
        <v>0</v>
      </c>
      <c r="J13" s="144">
        <v>0</v>
      </c>
      <c r="O13" s="7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30" customHeight="1">
      <c r="A14" s="173" t="s">
        <v>70</v>
      </c>
      <c r="B14" s="7">
        <v>11020000</v>
      </c>
      <c r="C14" s="13">
        <v>860000</v>
      </c>
      <c r="D14" s="83">
        <v>2820</v>
      </c>
      <c r="E14" s="13">
        <v>735</v>
      </c>
      <c r="F14" s="40">
        <v>1840000</v>
      </c>
      <c r="G14" s="40">
        <v>1840000</v>
      </c>
      <c r="H14" s="40">
        <v>395</v>
      </c>
      <c r="I14" s="40">
        <v>395</v>
      </c>
      <c r="J14" s="146">
        <v>395</v>
      </c>
      <c r="O14" s="7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30" customHeight="1">
      <c r="A15" s="172" t="s">
        <v>71</v>
      </c>
      <c r="B15" s="6">
        <v>12400000</v>
      </c>
      <c r="C15" s="12">
        <v>10120000</v>
      </c>
      <c r="D15" s="82">
        <v>32835</v>
      </c>
      <c r="E15" s="12">
        <v>29958</v>
      </c>
      <c r="F15" s="39">
        <v>640000</v>
      </c>
      <c r="G15" s="39">
        <v>640000</v>
      </c>
      <c r="H15" s="39">
        <v>4477</v>
      </c>
      <c r="I15" s="39">
        <v>4477</v>
      </c>
      <c r="J15" s="144">
        <v>4477</v>
      </c>
      <c r="O15" s="7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30" customHeight="1" thickBot="1">
      <c r="A16" s="172" t="s">
        <v>72</v>
      </c>
      <c r="B16" s="6">
        <v>5400000</v>
      </c>
      <c r="C16" s="12">
        <v>4060000</v>
      </c>
      <c r="D16" s="82">
        <v>15789</v>
      </c>
      <c r="E16" s="12">
        <v>11013</v>
      </c>
      <c r="F16" s="39">
        <v>3800000</v>
      </c>
      <c r="G16" s="39">
        <v>2990000</v>
      </c>
      <c r="H16" s="39">
        <v>1346</v>
      </c>
      <c r="I16" s="39">
        <v>1346</v>
      </c>
      <c r="J16" s="144">
        <v>1346</v>
      </c>
      <c r="O16" s="7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30" customHeight="1" thickBot="1" thickTop="1">
      <c r="A17" s="174" t="s">
        <v>78</v>
      </c>
      <c r="B17" s="8">
        <f aca="true" t="shared" si="0" ref="B17:J17">SUM(B5:B16)</f>
        <v>268036000</v>
      </c>
      <c r="C17" s="14">
        <f t="shared" si="0"/>
        <v>169394300</v>
      </c>
      <c r="D17" s="84">
        <f t="shared" si="0"/>
        <v>760881</v>
      </c>
      <c r="E17" s="14">
        <f t="shared" si="0"/>
        <v>645257</v>
      </c>
      <c r="F17" s="41">
        <f t="shared" si="0"/>
        <v>45034300</v>
      </c>
      <c r="G17" s="41">
        <f t="shared" si="0"/>
        <v>31014000</v>
      </c>
      <c r="H17" s="41">
        <f t="shared" si="0"/>
        <v>61270</v>
      </c>
      <c r="I17" s="41">
        <f t="shared" si="0"/>
        <v>61270</v>
      </c>
      <c r="J17" s="150">
        <f t="shared" si="0"/>
        <v>61270</v>
      </c>
      <c r="O17" s="7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30" customHeight="1" thickTop="1">
      <c r="A18" s="172" t="s">
        <v>9</v>
      </c>
      <c r="B18" s="6">
        <v>3330000</v>
      </c>
      <c r="C18" s="12">
        <v>980000</v>
      </c>
      <c r="D18" s="82">
        <v>3621</v>
      </c>
      <c r="E18" s="12">
        <v>3103</v>
      </c>
      <c r="F18" s="39">
        <v>0</v>
      </c>
      <c r="G18" s="39">
        <v>0</v>
      </c>
      <c r="H18" s="39">
        <v>292</v>
      </c>
      <c r="I18" s="39">
        <v>0</v>
      </c>
      <c r="J18" s="144">
        <v>0</v>
      </c>
      <c r="O18" s="7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30" customHeight="1">
      <c r="A19" s="172" t="s">
        <v>10</v>
      </c>
      <c r="B19" s="6">
        <v>1631000</v>
      </c>
      <c r="C19" s="12">
        <v>1250000</v>
      </c>
      <c r="D19" s="82">
        <v>4206</v>
      </c>
      <c r="E19" s="12">
        <v>3625</v>
      </c>
      <c r="F19" s="39">
        <v>0</v>
      </c>
      <c r="G19" s="39">
        <v>0</v>
      </c>
      <c r="H19" s="39">
        <v>0</v>
      </c>
      <c r="I19" s="39">
        <v>0</v>
      </c>
      <c r="J19" s="144">
        <v>0</v>
      </c>
      <c r="O19" s="7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30" customHeight="1">
      <c r="A20" s="172" t="s">
        <v>11</v>
      </c>
      <c r="B20" s="6">
        <v>0</v>
      </c>
      <c r="C20" s="12">
        <v>0</v>
      </c>
      <c r="D20" s="82">
        <v>0</v>
      </c>
      <c r="E20" s="12">
        <v>0</v>
      </c>
      <c r="F20" s="39">
        <v>480000</v>
      </c>
      <c r="G20" s="39">
        <v>370000</v>
      </c>
      <c r="H20" s="39">
        <v>163</v>
      </c>
      <c r="I20" s="39">
        <v>0</v>
      </c>
      <c r="J20" s="144">
        <v>0</v>
      </c>
      <c r="O20" s="7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30" customHeight="1">
      <c r="A21" s="172" t="s">
        <v>12</v>
      </c>
      <c r="B21" s="6">
        <v>0</v>
      </c>
      <c r="C21" s="12">
        <v>0</v>
      </c>
      <c r="D21" s="82">
        <v>0</v>
      </c>
      <c r="E21" s="12">
        <v>0</v>
      </c>
      <c r="F21" s="39">
        <v>0</v>
      </c>
      <c r="G21" s="39">
        <v>0</v>
      </c>
      <c r="H21" s="39">
        <v>0</v>
      </c>
      <c r="I21" s="39">
        <v>0</v>
      </c>
      <c r="J21" s="144">
        <v>0</v>
      </c>
      <c r="O21" s="7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30" customHeight="1">
      <c r="A22" s="175" t="s">
        <v>13</v>
      </c>
      <c r="B22" s="9">
        <v>0</v>
      </c>
      <c r="C22" s="15">
        <v>0</v>
      </c>
      <c r="D22" s="85">
        <v>0</v>
      </c>
      <c r="E22" s="15">
        <v>0</v>
      </c>
      <c r="F22" s="42">
        <v>0</v>
      </c>
      <c r="G22" s="42">
        <v>0</v>
      </c>
      <c r="H22" s="42">
        <v>2960</v>
      </c>
      <c r="I22" s="42">
        <v>2960</v>
      </c>
      <c r="J22" s="152">
        <v>2960</v>
      </c>
      <c r="O22" s="7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30" customHeight="1">
      <c r="A23" s="172" t="s">
        <v>14</v>
      </c>
      <c r="B23" s="6">
        <v>5152000</v>
      </c>
      <c r="C23" s="12">
        <v>4637000</v>
      </c>
      <c r="D23" s="82">
        <v>11980</v>
      </c>
      <c r="E23" s="12">
        <v>8952</v>
      </c>
      <c r="F23" s="39">
        <v>0</v>
      </c>
      <c r="G23" s="39">
        <v>0</v>
      </c>
      <c r="H23" s="39">
        <v>675</v>
      </c>
      <c r="I23" s="39">
        <v>675</v>
      </c>
      <c r="J23" s="144">
        <v>675</v>
      </c>
      <c r="O23" s="7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30" customHeight="1">
      <c r="A24" s="172" t="s">
        <v>15</v>
      </c>
      <c r="B24" s="6">
        <v>0</v>
      </c>
      <c r="C24" s="12">
        <v>0</v>
      </c>
      <c r="D24" s="8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144">
        <v>0</v>
      </c>
      <c r="O24" s="7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30" customHeight="1">
      <c r="A25" s="172" t="s">
        <v>16</v>
      </c>
      <c r="B25" s="6">
        <v>4017000</v>
      </c>
      <c r="C25" s="12">
        <v>2310000</v>
      </c>
      <c r="D25" s="82">
        <v>8962</v>
      </c>
      <c r="E25" s="12">
        <v>7140</v>
      </c>
      <c r="F25" s="39">
        <v>0</v>
      </c>
      <c r="G25" s="39">
        <v>0</v>
      </c>
      <c r="H25" s="39">
        <v>1100</v>
      </c>
      <c r="I25" s="39">
        <v>1100</v>
      </c>
      <c r="J25" s="144">
        <v>1100</v>
      </c>
      <c r="O25" s="7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30" customHeight="1">
      <c r="A26" s="172" t="s">
        <v>17</v>
      </c>
      <c r="B26" s="6">
        <v>0</v>
      </c>
      <c r="C26" s="12">
        <v>0</v>
      </c>
      <c r="D26" s="82">
        <v>0</v>
      </c>
      <c r="E26" s="12">
        <v>0</v>
      </c>
      <c r="F26" s="39">
        <v>0</v>
      </c>
      <c r="G26" s="39">
        <v>0</v>
      </c>
      <c r="H26" s="39">
        <v>5010</v>
      </c>
      <c r="I26" s="39">
        <v>4868</v>
      </c>
      <c r="J26" s="144">
        <v>4868</v>
      </c>
      <c r="O26" s="7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30" customHeight="1">
      <c r="A27" s="173" t="s">
        <v>18</v>
      </c>
      <c r="B27" s="7">
        <v>0</v>
      </c>
      <c r="C27" s="13">
        <v>0</v>
      </c>
      <c r="D27" s="83">
        <v>0</v>
      </c>
      <c r="E27" s="13">
        <v>0</v>
      </c>
      <c r="F27" s="40">
        <v>0</v>
      </c>
      <c r="G27" s="40">
        <v>0</v>
      </c>
      <c r="H27" s="40">
        <v>181</v>
      </c>
      <c r="I27" s="40">
        <v>181</v>
      </c>
      <c r="J27" s="146">
        <v>181</v>
      </c>
      <c r="O27" s="7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30" customHeight="1">
      <c r="A28" s="172" t="s">
        <v>19</v>
      </c>
      <c r="B28" s="6">
        <v>330000</v>
      </c>
      <c r="C28" s="12">
        <v>270000</v>
      </c>
      <c r="D28" s="82">
        <v>639</v>
      </c>
      <c r="E28" s="12">
        <v>639</v>
      </c>
      <c r="F28" s="39">
        <v>0</v>
      </c>
      <c r="G28" s="39">
        <v>0</v>
      </c>
      <c r="H28" s="39">
        <v>0</v>
      </c>
      <c r="I28" s="39">
        <v>0</v>
      </c>
      <c r="J28" s="144">
        <v>0</v>
      </c>
      <c r="O28" s="7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30" customHeight="1">
      <c r="A29" s="172" t="s">
        <v>20</v>
      </c>
      <c r="B29" s="6">
        <v>0</v>
      </c>
      <c r="C29" s="12">
        <v>0</v>
      </c>
      <c r="D29" s="82">
        <v>0</v>
      </c>
      <c r="E29" s="12">
        <v>0</v>
      </c>
      <c r="F29" s="39">
        <v>0</v>
      </c>
      <c r="G29" s="39">
        <v>0</v>
      </c>
      <c r="H29" s="39">
        <v>3283</v>
      </c>
      <c r="I29" s="39">
        <v>3283</v>
      </c>
      <c r="J29" s="144">
        <v>3283</v>
      </c>
      <c r="O29" s="7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30" customHeight="1">
      <c r="A30" s="172" t="s">
        <v>73</v>
      </c>
      <c r="B30" s="6">
        <v>2770000</v>
      </c>
      <c r="C30" s="12">
        <v>1820000</v>
      </c>
      <c r="D30" s="82">
        <v>5313</v>
      </c>
      <c r="E30" s="12">
        <v>3478</v>
      </c>
      <c r="F30" s="39">
        <v>2180000</v>
      </c>
      <c r="G30" s="39">
        <v>1730000</v>
      </c>
      <c r="H30" s="39">
        <v>4127</v>
      </c>
      <c r="I30" s="39">
        <v>3241</v>
      </c>
      <c r="J30" s="144">
        <v>3241</v>
      </c>
      <c r="O30" s="7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30" customHeight="1">
      <c r="A31" s="172" t="s">
        <v>21</v>
      </c>
      <c r="B31" s="6">
        <v>3628000</v>
      </c>
      <c r="C31" s="12">
        <v>3228000</v>
      </c>
      <c r="D31" s="82">
        <v>2843</v>
      </c>
      <c r="E31" s="12">
        <v>2179</v>
      </c>
      <c r="F31" s="39">
        <v>0</v>
      </c>
      <c r="G31" s="39">
        <v>0</v>
      </c>
      <c r="H31" s="39">
        <v>416</v>
      </c>
      <c r="I31" s="39">
        <v>416</v>
      </c>
      <c r="J31" s="144">
        <v>416</v>
      </c>
      <c r="O31" s="7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30" customHeight="1">
      <c r="A32" s="175" t="s">
        <v>22</v>
      </c>
      <c r="B32" s="9">
        <v>1110000</v>
      </c>
      <c r="C32" s="15">
        <v>660000</v>
      </c>
      <c r="D32" s="85">
        <v>1973</v>
      </c>
      <c r="E32" s="15">
        <v>899</v>
      </c>
      <c r="F32" s="42">
        <v>0</v>
      </c>
      <c r="G32" s="42">
        <v>0</v>
      </c>
      <c r="H32" s="42">
        <v>1385</v>
      </c>
      <c r="I32" s="42">
        <v>1385</v>
      </c>
      <c r="J32" s="152">
        <v>1385</v>
      </c>
      <c r="O32" s="7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30" customHeight="1">
      <c r="A33" s="172" t="s">
        <v>23</v>
      </c>
      <c r="B33" s="6">
        <v>1240000</v>
      </c>
      <c r="C33" s="12">
        <v>920000</v>
      </c>
      <c r="D33" s="82">
        <v>2125</v>
      </c>
      <c r="E33" s="12">
        <v>1521</v>
      </c>
      <c r="F33" s="39">
        <v>0</v>
      </c>
      <c r="G33" s="39">
        <v>0</v>
      </c>
      <c r="H33" s="39">
        <v>160</v>
      </c>
      <c r="I33" s="39">
        <v>160</v>
      </c>
      <c r="J33" s="144">
        <v>160</v>
      </c>
      <c r="O33" s="7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30" customHeight="1">
      <c r="A34" s="172" t="s">
        <v>24</v>
      </c>
      <c r="B34" s="6">
        <v>5890000</v>
      </c>
      <c r="C34" s="12">
        <v>3500000</v>
      </c>
      <c r="D34" s="82">
        <v>8332</v>
      </c>
      <c r="E34" s="12">
        <v>5332</v>
      </c>
      <c r="F34" s="39">
        <v>5130000</v>
      </c>
      <c r="G34" s="39">
        <v>2470000</v>
      </c>
      <c r="H34" s="39">
        <v>2984</v>
      </c>
      <c r="I34" s="39">
        <v>2984</v>
      </c>
      <c r="J34" s="144">
        <v>2984</v>
      </c>
      <c r="O34" s="7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30" customHeight="1">
      <c r="A35" s="172" t="s">
        <v>25</v>
      </c>
      <c r="B35" s="6">
        <v>2710000</v>
      </c>
      <c r="C35" s="12">
        <v>744000</v>
      </c>
      <c r="D35" s="82">
        <v>2416</v>
      </c>
      <c r="E35" s="12">
        <v>2416</v>
      </c>
      <c r="F35" s="39">
        <v>2570000</v>
      </c>
      <c r="G35" s="39">
        <v>2570000</v>
      </c>
      <c r="H35" s="39">
        <v>279</v>
      </c>
      <c r="I35" s="39">
        <v>279</v>
      </c>
      <c r="J35" s="144">
        <v>279</v>
      </c>
      <c r="O35" s="7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30" customHeight="1">
      <c r="A36" s="172" t="s">
        <v>26</v>
      </c>
      <c r="B36" s="6">
        <v>1150000</v>
      </c>
      <c r="C36" s="12">
        <v>860000</v>
      </c>
      <c r="D36" s="82">
        <v>2233</v>
      </c>
      <c r="E36" s="12">
        <v>836</v>
      </c>
      <c r="F36" s="39">
        <v>0</v>
      </c>
      <c r="G36" s="39">
        <v>0</v>
      </c>
      <c r="H36" s="39">
        <v>1475</v>
      </c>
      <c r="I36" s="39">
        <v>1475</v>
      </c>
      <c r="J36" s="144">
        <v>1475</v>
      </c>
      <c r="O36" s="7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30" customHeight="1">
      <c r="A37" s="173" t="s">
        <v>27</v>
      </c>
      <c r="B37" s="7">
        <v>970000</v>
      </c>
      <c r="C37" s="13">
        <v>800000</v>
      </c>
      <c r="D37" s="83">
        <v>1154</v>
      </c>
      <c r="E37" s="13">
        <v>297</v>
      </c>
      <c r="F37" s="40">
        <v>0</v>
      </c>
      <c r="G37" s="40">
        <v>0</v>
      </c>
      <c r="H37" s="40">
        <v>1369</v>
      </c>
      <c r="I37" s="40">
        <v>1369</v>
      </c>
      <c r="J37" s="146">
        <v>1369</v>
      </c>
      <c r="O37" s="7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30" customHeight="1">
      <c r="A38" s="172" t="s">
        <v>28</v>
      </c>
      <c r="B38" s="6">
        <v>0</v>
      </c>
      <c r="C38" s="12">
        <v>0</v>
      </c>
      <c r="D38" s="82">
        <v>0</v>
      </c>
      <c r="E38" s="12">
        <v>0</v>
      </c>
      <c r="F38" s="39">
        <v>0</v>
      </c>
      <c r="G38" s="39">
        <v>0</v>
      </c>
      <c r="H38" s="39">
        <v>629</v>
      </c>
      <c r="I38" s="39">
        <v>629</v>
      </c>
      <c r="J38" s="144">
        <v>629</v>
      </c>
      <c r="O38" s="7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30" customHeight="1">
      <c r="A39" s="172" t="s">
        <v>29</v>
      </c>
      <c r="B39" s="6">
        <v>0</v>
      </c>
      <c r="C39" s="12">
        <v>0</v>
      </c>
      <c r="D39" s="82">
        <v>0</v>
      </c>
      <c r="E39" s="12">
        <v>0</v>
      </c>
      <c r="F39" s="39">
        <v>0</v>
      </c>
      <c r="G39" s="39">
        <v>0</v>
      </c>
      <c r="H39" s="39">
        <v>50</v>
      </c>
      <c r="I39" s="39">
        <v>50</v>
      </c>
      <c r="J39" s="144">
        <v>50</v>
      </c>
      <c r="O39" s="7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30" customHeight="1">
      <c r="A40" s="172" t="s">
        <v>30</v>
      </c>
      <c r="B40" s="6">
        <v>430000</v>
      </c>
      <c r="C40" s="12">
        <v>430000</v>
      </c>
      <c r="D40" s="82">
        <v>968</v>
      </c>
      <c r="E40" s="12">
        <v>830</v>
      </c>
      <c r="F40" s="39">
        <v>0</v>
      </c>
      <c r="G40" s="39">
        <v>0</v>
      </c>
      <c r="H40" s="39">
        <v>328</v>
      </c>
      <c r="I40" s="39">
        <v>328</v>
      </c>
      <c r="J40" s="144">
        <v>328</v>
      </c>
      <c r="O40" s="7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30" customHeight="1">
      <c r="A41" s="172" t="s">
        <v>74</v>
      </c>
      <c r="B41" s="6">
        <v>2550000</v>
      </c>
      <c r="C41" s="12">
        <v>2030000</v>
      </c>
      <c r="D41" s="82">
        <v>5325</v>
      </c>
      <c r="E41" s="12">
        <v>1282</v>
      </c>
      <c r="F41" s="39">
        <v>0</v>
      </c>
      <c r="G41" s="39">
        <v>0</v>
      </c>
      <c r="H41" s="39">
        <v>467</v>
      </c>
      <c r="I41" s="39">
        <v>467</v>
      </c>
      <c r="J41" s="144">
        <v>467</v>
      </c>
      <c r="O41" s="7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30" customHeight="1">
      <c r="A42" s="172" t="s">
        <v>31</v>
      </c>
      <c r="B42" s="6">
        <v>6040000</v>
      </c>
      <c r="C42" s="12">
        <v>4790000</v>
      </c>
      <c r="D42" s="82">
        <v>9404</v>
      </c>
      <c r="E42" s="12">
        <v>6564</v>
      </c>
      <c r="F42" s="39">
        <v>0</v>
      </c>
      <c r="G42" s="39">
        <v>0</v>
      </c>
      <c r="H42" s="39">
        <v>3556</v>
      </c>
      <c r="I42" s="39">
        <v>3556</v>
      </c>
      <c r="J42" s="144">
        <v>3556</v>
      </c>
      <c r="O42" s="7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30" customHeight="1">
      <c r="A43" s="171" t="s">
        <v>32</v>
      </c>
      <c r="B43" s="5">
        <v>0</v>
      </c>
      <c r="C43" s="11">
        <v>0</v>
      </c>
      <c r="D43" s="81">
        <v>0</v>
      </c>
      <c r="E43" s="11">
        <v>0</v>
      </c>
      <c r="F43" s="38">
        <v>0</v>
      </c>
      <c r="G43" s="38">
        <v>0</v>
      </c>
      <c r="H43" s="38">
        <v>5139</v>
      </c>
      <c r="I43" s="38">
        <v>5139</v>
      </c>
      <c r="J43" s="148">
        <v>5139</v>
      </c>
      <c r="O43" s="7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30" customHeight="1">
      <c r="A44" s="172" t="s">
        <v>33</v>
      </c>
      <c r="B44" s="6">
        <v>0</v>
      </c>
      <c r="C44" s="12">
        <v>0</v>
      </c>
      <c r="D44" s="82">
        <v>0</v>
      </c>
      <c r="E44" s="12">
        <v>0</v>
      </c>
      <c r="F44" s="39">
        <v>0</v>
      </c>
      <c r="G44" s="39">
        <v>0</v>
      </c>
      <c r="H44" s="39">
        <v>4498</v>
      </c>
      <c r="I44" s="39">
        <v>4498</v>
      </c>
      <c r="J44" s="144">
        <v>4498</v>
      </c>
      <c r="O44" s="7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30" customHeight="1">
      <c r="A45" s="172" t="s">
        <v>34</v>
      </c>
      <c r="B45" s="6">
        <v>5500000</v>
      </c>
      <c r="C45" s="12">
        <v>2970000</v>
      </c>
      <c r="D45" s="82">
        <v>7932</v>
      </c>
      <c r="E45" s="12">
        <v>6162</v>
      </c>
      <c r="F45" s="39">
        <v>1310000</v>
      </c>
      <c r="G45" s="39">
        <v>1310000</v>
      </c>
      <c r="H45" s="39">
        <v>3413</v>
      </c>
      <c r="I45" s="39">
        <v>3413</v>
      </c>
      <c r="J45" s="144">
        <v>3413</v>
      </c>
      <c r="O45" s="7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30" customHeight="1">
      <c r="A46" s="172" t="s">
        <v>35</v>
      </c>
      <c r="B46" s="6">
        <v>1300000</v>
      </c>
      <c r="C46" s="12">
        <v>1280000</v>
      </c>
      <c r="D46" s="82">
        <v>3640</v>
      </c>
      <c r="E46" s="12">
        <v>1660</v>
      </c>
      <c r="F46" s="39">
        <v>680000</v>
      </c>
      <c r="G46" s="39">
        <v>150000</v>
      </c>
      <c r="H46" s="39">
        <v>1906</v>
      </c>
      <c r="I46" s="39">
        <v>1906</v>
      </c>
      <c r="J46" s="144">
        <v>1906</v>
      </c>
      <c r="O46" s="7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30" customHeight="1">
      <c r="A47" s="173" t="s">
        <v>36</v>
      </c>
      <c r="B47" s="7">
        <v>0</v>
      </c>
      <c r="C47" s="13">
        <v>0</v>
      </c>
      <c r="D47" s="83">
        <v>0</v>
      </c>
      <c r="E47" s="13">
        <v>0</v>
      </c>
      <c r="F47" s="40">
        <v>0</v>
      </c>
      <c r="G47" s="40">
        <v>0</v>
      </c>
      <c r="H47" s="40">
        <v>602</v>
      </c>
      <c r="I47" s="40">
        <v>602</v>
      </c>
      <c r="J47" s="146">
        <v>602</v>
      </c>
      <c r="O47" s="7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30" customHeight="1">
      <c r="A48" s="172" t="s">
        <v>37</v>
      </c>
      <c r="B48" s="6">
        <v>1470000</v>
      </c>
      <c r="C48" s="12">
        <v>960000</v>
      </c>
      <c r="D48" s="82">
        <v>2600</v>
      </c>
      <c r="E48" s="12">
        <v>1695</v>
      </c>
      <c r="F48" s="39">
        <v>0</v>
      </c>
      <c r="G48" s="39">
        <v>0</v>
      </c>
      <c r="H48" s="39">
        <v>2340</v>
      </c>
      <c r="I48" s="39">
        <v>2340</v>
      </c>
      <c r="J48" s="144">
        <v>2340</v>
      </c>
      <c r="O48" s="7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30" customHeight="1">
      <c r="A49" s="172" t="s">
        <v>38</v>
      </c>
      <c r="B49" s="6">
        <v>0</v>
      </c>
      <c r="C49" s="12">
        <v>0</v>
      </c>
      <c r="D49" s="82">
        <v>0</v>
      </c>
      <c r="E49" s="12">
        <v>0</v>
      </c>
      <c r="F49" s="39">
        <v>0</v>
      </c>
      <c r="G49" s="39">
        <v>0</v>
      </c>
      <c r="H49" s="39">
        <v>630</v>
      </c>
      <c r="I49" s="39">
        <v>630</v>
      </c>
      <c r="J49" s="144">
        <v>630</v>
      </c>
      <c r="O49" s="7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30" customHeight="1">
      <c r="A50" s="172" t="s">
        <v>39</v>
      </c>
      <c r="B50" s="6">
        <v>0</v>
      </c>
      <c r="C50" s="12">
        <v>0</v>
      </c>
      <c r="D50" s="82">
        <v>0</v>
      </c>
      <c r="E50" s="12">
        <v>0</v>
      </c>
      <c r="F50" s="39">
        <v>1060000</v>
      </c>
      <c r="G50" s="39">
        <v>1060000</v>
      </c>
      <c r="H50" s="39">
        <v>0</v>
      </c>
      <c r="I50" s="39">
        <v>0</v>
      </c>
      <c r="J50" s="144">
        <v>0</v>
      </c>
      <c r="O50" s="7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30" customHeight="1">
      <c r="A51" s="172" t="s">
        <v>40</v>
      </c>
      <c r="B51" s="6">
        <v>0</v>
      </c>
      <c r="C51" s="12">
        <v>0</v>
      </c>
      <c r="D51" s="82">
        <v>0</v>
      </c>
      <c r="E51" s="12">
        <v>0</v>
      </c>
      <c r="F51" s="39">
        <v>0</v>
      </c>
      <c r="G51" s="39">
        <v>0</v>
      </c>
      <c r="H51" s="39">
        <v>3708</v>
      </c>
      <c r="I51" s="39">
        <v>3708</v>
      </c>
      <c r="J51" s="144">
        <v>3388</v>
      </c>
      <c r="O51" s="7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30" customHeight="1">
      <c r="A52" s="172" t="s">
        <v>41</v>
      </c>
      <c r="B52" s="6">
        <v>0</v>
      </c>
      <c r="C52" s="12">
        <v>0</v>
      </c>
      <c r="D52" s="82">
        <v>0</v>
      </c>
      <c r="E52" s="12">
        <v>0</v>
      </c>
      <c r="F52" s="39">
        <v>0</v>
      </c>
      <c r="G52" s="39">
        <v>0</v>
      </c>
      <c r="H52" s="39">
        <v>1916</v>
      </c>
      <c r="I52" s="39">
        <v>1916</v>
      </c>
      <c r="J52" s="144">
        <v>1916</v>
      </c>
      <c r="O52" s="7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30" customHeight="1">
      <c r="A53" s="171" t="s">
        <v>42</v>
      </c>
      <c r="B53" s="5">
        <v>590000</v>
      </c>
      <c r="C53" s="11">
        <v>590000</v>
      </c>
      <c r="D53" s="81">
        <v>1578</v>
      </c>
      <c r="E53" s="11">
        <v>1175</v>
      </c>
      <c r="F53" s="38">
        <v>0</v>
      </c>
      <c r="G53" s="38">
        <v>0</v>
      </c>
      <c r="H53" s="38">
        <v>117</v>
      </c>
      <c r="I53" s="38">
        <v>117</v>
      </c>
      <c r="J53" s="148">
        <v>117</v>
      </c>
      <c r="O53" s="7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30" customHeight="1">
      <c r="A54" s="172" t="s">
        <v>43</v>
      </c>
      <c r="B54" s="6">
        <v>0</v>
      </c>
      <c r="C54" s="12">
        <v>0</v>
      </c>
      <c r="D54" s="82">
        <v>0</v>
      </c>
      <c r="E54" s="12">
        <v>0</v>
      </c>
      <c r="F54" s="39">
        <v>0</v>
      </c>
      <c r="G54" s="39">
        <v>0</v>
      </c>
      <c r="H54" s="39">
        <v>3025</v>
      </c>
      <c r="I54" s="39">
        <v>3025</v>
      </c>
      <c r="J54" s="144">
        <v>3025</v>
      </c>
      <c r="O54" s="7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30" customHeight="1">
      <c r="A55" s="172" t="s">
        <v>44</v>
      </c>
      <c r="B55" s="6">
        <v>2950000</v>
      </c>
      <c r="C55" s="12">
        <v>960000</v>
      </c>
      <c r="D55" s="82">
        <v>3806</v>
      </c>
      <c r="E55" s="12">
        <v>2039</v>
      </c>
      <c r="F55" s="39">
        <v>0</v>
      </c>
      <c r="G55" s="39">
        <v>0</v>
      </c>
      <c r="H55" s="39">
        <v>3462</v>
      </c>
      <c r="I55" s="39">
        <v>3462</v>
      </c>
      <c r="J55" s="144">
        <v>2852</v>
      </c>
      <c r="O55" s="7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30" customHeight="1">
      <c r="A56" s="172" t="s">
        <v>45</v>
      </c>
      <c r="B56" s="6">
        <v>0</v>
      </c>
      <c r="C56" s="12">
        <v>0</v>
      </c>
      <c r="D56" s="82">
        <v>0</v>
      </c>
      <c r="E56" s="12">
        <v>0</v>
      </c>
      <c r="F56" s="39">
        <v>1390000</v>
      </c>
      <c r="G56" s="39">
        <v>1210000</v>
      </c>
      <c r="H56" s="39">
        <v>0</v>
      </c>
      <c r="I56" s="39">
        <v>0</v>
      </c>
      <c r="J56" s="144">
        <v>0</v>
      </c>
      <c r="O56" s="7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30" customHeight="1">
      <c r="A57" s="173" t="s">
        <v>46</v>
      </c>
      <c r="B57" s="7">
        <v>1480000</v>
      </c>
      <c r="C57" s="13">
        <v>1400000</v>
      </c>
      <c r="D57" s="83">
        <v>3959</v>
      </c>
      <c r="E57" s="13">
        <v>3512</v>
      </c>
      <c r="F57" s="40">
        <v>0</v>
      </c>
      <c r="G57" s="40">
        <v>0</v>
      </c>
      <c r="H57" s="40">
        <v>513</v>
      </c>
      <c r="I57" s="40">
        <v>513</v>
      </c>
      <c r="J57" s="146">
        <v>513</v>
      </c>
      <c r="O57" s="7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30" customHeight="1">
      <c r="A58" s="172" t="s">
        <v>47</v>
      </c>
      <c r="B58" s="6">
        <v>3590000</v>
      </c>
      <c r="C58" s="12">
        <v>3020000</v>
      </c>
      <c r="D58" s="82">
        <v>5143</v>
      </c>
      <c r="E58" s="12">
        <v>3960</v>
      </c>
      <c r="F58" s="39">
        <v>0</v>
      </c>
      <c r="G58" s="39">
        <v>0</v>
      </c>
      <c r="H58" s="39">
        <v>0</v>
      </c>
      <c r="I58" s="39">
        <v>0</v>
      </c>
      <c r="J58" s="144">
        <v>0</v>
      </c>
      <c r="O58" s="7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30" customHeight="1">
      <c r="A59" s="172" t="s">
        <v>48</v>
      </c>
      <c r="B59" s="6">
        <v>4030000</v>
      </c>
      <c r="C59" s="12">
        <v>3030000</v>
      </c>
      <c r="D59" s="82">
        <v>8487</v>
      </c>
      <c r="E59" s="12">
        <v>8038</v>
      </c>
      <c r="F59" s="39">
        <v>0</v>
      </c>
      <c r="G59" s="39">
        <v>0</v>
      </c>
      <c r="H59" s="39">
        <v>2222</v>
      </c>
      <c r="I59" s="39">
        <v>2222</v>
      </c>
      <c r="J59" s="144">
        <v>2222</v>
      </c>
      <c r="O59" s="7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30" customHeight="1">
      <c r="A60" s="172" t="s">
        <v>49</v>
      </c>
      <c r="B60" s="6">
        <v>0</v>
      </c>
      <c r="C60" s="12">
        <v>0</v>
      </c>
      <c r="D60" s="82">
        <v>0</v>
      </c>
      <c r="E60" s="12">
        <v>0</v>
      </c>
      <c r="F60" s="39">
        <v>0</v>
      </c>
      <c r="G60" s="39">
        <v>0</v>
      </c>
      <c r="H60" s="39">
        <v>2710</v>
      </c>
      <c r="I60" s="39">
        <v>2710</v>
      </c>
      <c r="J60" s="144">
        <v>2710</v>
      </c>
      <c r="O60" s="7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30" customHeight="1">
      <c r="A61" s="172" t="s">
        <v>50</v>
      </c>
      <c r="B61" s="6">
        <v>1820000</v>
      </c>
      <c r="C61" s="12">
        <v>1770000</v>
      </c>
      <c r="D61" s="82">
        <v>3998</v>
      </c>
      <c r="E61" s="12">
        <v>3668</v>
      </c>
      <c r="F61" s="39">
        <v>0</v>
      </c>
      <c r="G61" s="39">
        <v>0</v>
      </c>
      <c r="H61" s="39">
        <v>3249</v>
      </c>
      <c r="I61" s="39">
        <v>3249</v>
      </c>
      <c r="J61" s="144">
        <v>3249</v>
      </c>
      <c r="O61" s="7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30" customHeight="1">
      <c r="A62" s="172" t="s">
        <v>51</v>
      </c>
      <c r="B62" s="6">
        <v>3550000</v>
      </c>
      <c r="C62" s="12">
        <v>2900000</v>
      </c>
      <c r="D62" s="82">
        <v>5441</v>
      </c>
      <c r="E62" s="12">
        <v>4446</v>
      </c>
      <c r="F62" s="39">
        <v>0</v>
      </c>
      <c r="G62" s="39">
        <v>0</v>
      </c>
      <c r="H62" s="39">
        <v>0</v>
      </c>
      <c r="I62" s="39">
        <v>0</v>
      </c>
      <c r="J62" s="144">
        <v>0</v>
      </c>
      <c r="O62" s="7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30" customHeight="1">
      <c r="A63" s="171" t="s">
        <v>52</v>
      </c>
      <c r="B63" s="5">
        <v>2850000</v>
      </c>
      <c r="C63" s="11">
        <v>2850000</v>
      </c>
      <c r="D63" s="81">
        <v>7873</v>
      </c>
      <c r="E63" s="11">
        <v>6531</v>
      </c>
      <c r="F63" s="38">
        <v>0</v>
      </c>
      <c r="G63" s="38">
        <v>0</v>
      </c>
      <c r="H63" s="38">
        <v>622</v>
      </c>
      <c r="I63" s="38">
        <v>622</v>
      </c>
      <c r="J63" s="148">
        <v>622</v>
      </c>
      <c r="O63" s="7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30" customHeight="1">
      <c r="A64" s="172" t="s">
        <v>53</v>
      </c>
      <c r="B64" s="6">
        <v>0</v>
      </c>
      <c r="C64" s="12">
        <v>0</v>
      </c>
      <c r="D64" s="8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144">
        <v>0</v>
      </c>
      <c r="O64" s="7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30" customHeight="1">
      <c r="A65" s="172" t="s">
        <v>54</v>
      </c>
      <c r="B65" s="6">
        <v>2360000</v>
      </c>
      <c r="C65" s="12">
        <v>1780000</v>
      </c>
      <c r="D65" s="82">
        <v>3634</v>
      </c>
      <c r="E65" s="12">
        <v>2075</v>
      </c>
      <c r="F65" s="39">
        <v>570000</v>
      </c>
      <c r="G65" s="39">
        <v>570000</v>
      </c>
      <c r="H65" s="39">
        <v>1021</v>
      </c>
      <c r="I65" s="39">
        <v>1021</v>
      </c>
      <c r="J65" s="144">
        <v>1021</v>
      </c>
      <c r="O65" s="7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30" customHeight="1" thickBot="1">
      <c r="A66" s="172" t="s">
        <v>55</v>
      </c>
      <c r="B66" s="6">
        <v>0</v>
      </c>
      <c r="C66" s="12">
        <v>0</v>
      </c>
      <c r="D66" s="82">
        <v>0</v>
      </c>
      <c r="E66" s="12">
        <v>0</v>
      </c>
      <c r="F66" s="39">
        <v>0</v>
      </c>
      <c r="G66" s="39">
        <v>0</v>
      </c>
      <c r="H66" s="39">
        <v>1221</v>
      </c>
      <c r="I66" s="39">
        <v>1221</v>
      </c>
      <c r="J66" s="144">
        <v>1221</v>
      </c>
      <c r="O66" s="7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30" customHeight="1" thickBot="1" thickTop="1">
      <c r="A67" s="174" t="s">
        <v>79</v>
      </c>
      <c r="B67" s="8">
        <f aca="true" t="shared" si="1" ref="B67:J67">SUM(B18:B66)</f>
        <v>74438000</v>
      </c>
      <c r="C67" s="14">
        <f t="shared" si="1"/>
        <v>52739000</v>
      </c>
      <c r="D67" s="84">
        <f t="shared" si="1"/>
        <v>129585</v>
      </c>
      <c r="E67" s="14">
        <f t="shared" si="1"/>
        <v>94054</v>
      </c>
      <c r="F67" s="41">
        <f t="shared" si="1"/>
        <v>15370000</v>
      </c>
      <c r="G67" s="41">
        <f t="shared" si="1"/>
        <v>11440000</v>
      </c>
      <c r="H67" s="41">
        <f t="shared" si="1"/>
        <v>73203</v>
      </c>
      <c r="I67" s="41">
        <f t="shared" si="1"/>
        <v>71720</v>
      </c>
      <c r="J67" s="150">
        <f t="shared" si="1"/>
        <v>70790</v>
      </c>
      <c r="O67" s="7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30" customHeight="1" thickTop="1">
      <c r="A68" s="176" t="s">
        <v>80</v>
      </c>
      <c r="B68" s="183">
        <f aca="true" t="shared" si="2" ref="B68:J68">SUM(B67,B17)</f>
        <v>342474000</v>
      </c>
      <c r="C68" s="177">
        <f t="shared" si="2"/>
        <v>222133300</v>
      </c>
      <c r="D68" s="180">
        <f t="shared" si="2"/>
        <v>890466</v>
      </c>
      <c r="E68" s="177">
        <f t="shared" si="2"/>
        <v>739311</v>
      </c>
      <c r="F68" s="153">
        <f t="shared" si="2"/>
        <v>60404300</v>
      </c>
      <c r="G68" s="153">
        <f t="shared" si="2"/>
        <v>42454000</v>
      </c>
      <c r="H68" s="153">
        <f t="shared" si="2"/>
        <v>134473</v>
      </c>
      <c r="I68" s="153">
        <f t="shared" si="2"/>
        <v>132990</v>
      </c>
      <c r="J68" s="154">
        <f t="shared" si="2"/>
        <v>132060</v>
      </c>
      <c r="O68" s="7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5:51" ht="4.5" customHeight="1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5:51" ht="13.5"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</sheetData>
  <sheetProtection/>
  <mergeCells count="5">
    <mergeCell ref="H3:I3"/>
    <mergeCell ref="B1:J1"/>
    <mergeCell ref="B2:E2"/>
    <mergeCell ref="F2:G2"/>
    <mergeCell ref="H2:J2"/>
  </mergeCells>
  <printOptions/>
  <pageMargins left="0.7874015748031497" right="0.7874015748031497" top="0.7874015748031497" bottom="0.3937007874015748" header="0.5905511811023623" footer="0.31496062992125984"/>
  <pageSetup firstPageNumber="292" useFirstPageNumber="1" horizontalDpi="600" verticalDpi="600" orientation="portrait" paperSize="9" scale="39" r:id="rId1"/>
  <headerFooter alignWithMargins="0">
    <oddFooter>&amp;C&amp;26&amp;P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C1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9.375" style="60" customWidth="1"/>
    <col min="3" max="3" width="19.375" style="54" customWidth="1"/>
    <col min="4" max="4" width="19.375" style="60" customWidth="1"/>
    <col min="5" max="5" width="18.375" style="54" customWidth="1"/>
    <col min="6" max="9" width="18.375" style="60" customWidth="1"/>
    <col min="10" max="10" width="18.375" style="54" customWidth="1"/>
    <col min="11" max="11" width="18.375" style="60" customWidth="1"/>
    <col min="12" max="12" width="18.375" style="54" customWidth="1"/>
    <col min="13" max="16384" width="9.00390625" style="54" customWidth="1"/>
  </cols>
  <sheetData>
    <row r="1" spans="1:12" ht="31.5" customHeight="1">
      <c r="A1" s="18" t="s">
        <v>75</v>
      </c>
      <c r="B1" s="270" t="s">
        <v>176</v>
      </c>
      <c r="C1" s="290"/>
      <c r="D1" s="290"/>
      <c r="E1" s="290"/>
      <c r="F1" s="290"/>
      <c r="G1" s="290"/>
      <c r="H1" s="290"/>
      <c r="I1" s="290"/>
      <c r="J1" s="290"/>
      <c r="K1" s="290"/>
      <c r="L1" s="271"/>
    </row>
    <row r="2" spans="1:12" ht="31.5" customHeight="1">
      <c r="A2" s="4"/>
      <c r="B2" s="259" t="s">
        <v>172</v>
      </c>
      <c r="C2" s="263"/>
      <c r="D2" s="263"/>
      <c r="E2" s="260"/>
      <c r="F2" s="259" t="s">
        <v>173</v>
      </c>
      <c r="G2" s="263"/>
      <c r="H2" s="263"/>
      <c r="I2" s="263"/>
      <c r="J2" s="263"/>
      <c r="K2" s="263"/>
      <c r="L2" s="260"/>
    </row>
    <row r="3" spans="1:12" ht="27" customHeight="1">
      <c r="A3" s="56"/>
      <c r="B3" s="261" t="s">
        <v>170</v>
      </c>
      <c r="C3" s="262"/>
      <c r="D3" s="21" t="s">
        <v>141</v>
      </c>
      <c r="E3" s="55" t="s">
        <v>142</v>
      </c>
      <c r="F3" s="257" t="s">
        <v>166</v>
      </c>
      <c r="G3" s="258"/>
      <c r="H3" s="89" t="s">
        <v>129</v>
      </c>
      <c r="I3" s="261" t="s">
        <v>170</v>
      </c>
      <c r="J3" s="262"/>
      <c r="K3" s="21" t="s">
        <v>141</v>
      </c>
      <c r="L3" s="55" t="s">
        <v>142</v>
      </c>
    </row>
    <row r="4" spans="1:12" ht="27" customHeight="1">
      <c r="A4" s="178"/>
      <c r="B4" s="101" t="s">
        <v>160</v>
      </c>
      <c r="C4" s="100" t="s">
        <v>169</v>
      </c>
      <c r="D4" s="80" t="s">
        <v>161</v>
      </c>
      <c r="E4" s="102" t="s">
        <v>163</v>
      </c>
      <c r="F4" s="88" t="s">
        <v>126</v>
      </c>
      <c r="G4" s="99" t="s">
        <v>184</v>
      </c>
      <c r="H4" s="98" t="s">
        <v>167</v>
      </c>
      <c r="I4" s="101" t="s">
        <v>160</v>
      </c>
      <c r="J4" s="100" t="s">
        <v>169</v>
      </c>
      <c r="K4" s="80" t="s">
        <v>161</v>
      </c>
      <c r="L4" s="102" t="s">
        <v>163</v>
      </c>
    </row>
    <row r="5" spans="1:49" ht="30" customHeight="1">
      <c r="A5" s="171" t="s">
        <v>0</v>
      </c>
      <c r="B5" s="38">
        <v>3120000</v>
      </c>
      <c r="C5" s="38">
        <v>3120000</v>
      </c>
      <c r="D5" s="38">
        <v>3120000</v>
      </c>
      <c r="E5" s="38">
        <v>2247</v>
      </c>
      <c r="F5" s="39">
        <v>0</v>
      </c>
      <c r="G5" s="71">
        <v>0</v>
      </c>
      <c r="H5" s="38">
        <v>0</v>
      </c>
      <c r="I5" s="38">
        <v>0</v>
      </c>
      <c r="J5" s="38">
        <v>0</v>
      </c>
      <c r="K5" s="38">
        <v>0</v>
      </c>
      <c r="L5" s="148">
        <v>0</v>
      </c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39">
        <v>2380000</v>
      </c>
      <c r="C6" s="39">
        <v>2380000</v>
      </c>
      <c r="D6" s="39">
        <v>2380000</v>
      </c>
      <c r="E6" s="39">
        <v>2044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144">
        <v>0</v>
      </c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39">
        <v>13320000</v>
      </c>
      <c r="C7" s="39">
        <v>13320000</v>
      </c>
      <c r="D7" s="39">
        <v>13320000</v>
      </c>
      <c r="E7" s="39">
        <v>7371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144">
        <v>0</v>
      </c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39">
        <v>3230000</v>
      </c>
      <c r="C8" s="39">
        <v>3230000</v>
      </c>
      <c r="D8" s="39">
        <v>3230000</v>
      </c>
      <c r="E8" s="39">
        <v>1278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144">
        <v>0</v>
      </c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40">
        <v>21100000</v>
      </c>
      <c r="C9" s="40">
        <v>21100000</v>
      </c>
      <c r="D9" s="40">
        <v>21100000</v>
      </c>
      <c r="E9" s="40">
        <v>14326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146">
        <v>0</v>
      </c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38">
        <v>11390000</v>
      </c>
      <c r="C10" s="38">
        <v>11390000</v>
      </c>
      <c r="D10" s="38">
        <v>11390000</v>
      </c>
      <c r="E10" s="38">
        <v>10022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48">
        <v>0</v>
      </c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39">
        <v>2620000</v>
      </c>
      <c r="C11" s="39">
        <v>2620000</v>
      </c>
      <c r="D11" s="39">
        <v>2620000</v>
      </c>
      <c r="E11" s="39">
        <v>2852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44">
        <v>0</v>
      </c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39">
        <v>844688</v>
      </c>
      <c r="C12" s="39">
        <v>844688</v>
      </c>
      <c r="D12" s="39">
        <v>844688</v>
      </c>
      <c r="E12" s="39">
        <v>526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44">
        <v>0</v>
      </c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144">
        <v>0</v>
      </c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40">
        <v>380000</v>
      </c>
      <c r="C14" s="40">
        <v>380000</v>
      </c>
      <c r="D14" s="40">
        <v>380000</v>
      </c>
      <c r="E14" s="40">
        <v>245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146">
        <v>0</v>
      </c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39">
        <v>5890000</v>
      </c>
      <c r="C15" s="39">
        <v>5890000</v>
      </c>
      <c r="D15" s="39">
        <v>5890000</v>
      </c>
      <c r="E15" s="39">
        <v>3183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144">
        <v>0</v>
      </c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39">
        <v>2300000</v>
      </c>
      <c r="C16" s="39">
        <v>2300000</v>
      </c>
      <c r="D16" s="39">
        <v>2300000</v>
      </c>
      <c r="E16" s="39">
        <v>1256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44">
        <v>0</v>
      </c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41">
        <f>SUM(B5:B16)</f>
        <v>66574688</v>
      </c>
      <c r="C17" s="41">
        <f>SUM(C5:C16)</f>
        <v>66574688</v>
      </c>
      <c r="D17" s="41">
        <f>SUM(D5:D16)</f>
        <v>66574688</v>
      </c>
      <c r="E17" s="41">
        <f>SUM(E5:E16)</f>
        <v>45350</v>
      </c>
      <c r="F17" s="41">
        <f>SUM(F5:F16)</f>
        <v>0</v>
      </c>
      <c r="G17" s="41">
        <f aca="true" t="shared" si="0" ref="G17:L17">SUM(G5:G16)</f>
        <v>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0</v>
      </c>
      <c r="L17" s="150">
        <f t="shared" si="0"/>
        <v>0</v>
      </c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39">
        <v>454000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44">
        <v>0</v>
      </c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4">
        <v>0</v>
      </c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39">
        <v>225600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44">
        <v>0</v>
      </c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44">
        <v>0</v>
      </c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42">
        <v>1520000</v>
      </c>
      <c r="C22" s="42">
        <v>1520000</v>
      </c>
      <c r="D22" s="42">
        <v>1520000</v>
      </c>
      <c r="E22" s="42">
        <v>1445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152">
        <v>0</v>
      </c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39">
        <v>400000</v>
      </c>
      <c r="C23" s="39">
        <v>400000</v>
      </c>
      <c r="D23" s="39">
        <v>400000</v>
      </c>
      <c r="E23" s="39">
        <v>379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144">
        <v>0</v>
      </c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44">
        <v>0</v>
      </c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39">
        <v>1030000</v>
      </c>
      <c r="C25" s="39">
        <v>1030000</v>
      </c>
      <c r="D25" s="39">
        <v>1030000</v>
      </c>
      <c r="E25" s="39">
        <v>881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44">
        <v>0</v>
      </c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39">
        <v>5534900</v>
      </c>
      <c r="C26" s="39">
        <v>3531900</v>
      </c>
      <c r="D26" s="39">
        <v>3531900</v>
      </c>
      <c r="E26" s="39">
        <v>4596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44">
        <v>0</v>
      </c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40">
        <v>60000</v>
      </c>
      <c r="C27" s="40">
        <v>60000</v>
      </c>
      <c r="D27" s="40">
        <v>60000</v>
      </c>
      <c r="E27" s="40">
        <v>167</v>
      </c>
      <c r="F27" s="40">
        <v>34</v>
      </c>
      <c r="G27" s="40">
        <v>0</v>
      </c>
      <c r="H27" s="40">
        <v>0</v>
      </c>
      <c r="I27" s="40">
        <v>26000</v>
      </c>
      <c r="J27" s="40">
        <v>0</v>
      </c>
      <c r="K27" s="40">
        <v>0</v>
      </c>
      <c r="L27" s="146">
        <v>0</v>
      </c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44">
        <v>0</v>
      </c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39">
        <v>2610000</v>
      </c>
      <c r="C29" s="39">
        <v>2610000</v>
      </c>
      <c r="D29" s="39">
        <v>2610000</v>
      </c>
      <c r="E29" s="39">
        <v>2718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44">
        <v>0</v>
      </c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39">
        <v>3832600</v>
      </c>
      <c r="C30" s="39">
        <v>2150000</v>
      </c>
      <c r="D30" s="39">
        <v>2150000</v>
      </c>
      <c r="E30" s="39">
        <v>2455</v>
      </c>
      <c r="F30" s="39">
        <v>48</v>
      </c>
      <c r="G30" s="39">
        <v>48</v>
      </c>
      <c r="H30" s="39">
        <v>48</v>
      </c>
      <c r="I30" s="39">
        <v>20000</v>
      </c>
      <c r="J30" s="39">
        <v>20000</v>
      </c>
      <c r="K30" s="39">
        <v>20000</v>
      </c>
      <c r="L30" s="144">
        <v>42</v>
      </c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39">
        <v>320000</v>
      </c>
      <c r="C31" s="39">
        <v>320000</v>
      </c>
      <c r="D31" s="39">
        <v>320000</v>
      </c>
      <c r="E31" s="39">
        <v>359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144">
        <v>0</v>
      </c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42">
        <v>910000</v>
      </c>
      <c r="C32" s="42">
        <v>910000</v>
      </c>
      <c r="D32" s="42">
        <v>910000</v>
      </c>
      <c r="E32" s="42">
        <v>1260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152">
        <v>0</v>
      </c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39">
        <v>304000</v>
      </c>
      <c r="C33" s="39">
        <v>80000</v>
      </c>
      <c r="D33" s="39">
        <v>80000</v>
      </c>
      <c r="E33" s="39">
        <v>160</v>
      </c>
      <c r="F33" s="39">
        <v>254</v>
      </c>
      <c r="G33" s="39">
        <v>254</v>
      </c>
      <c r="H33" s="39">
        <v>254</v>
      </c>
      <c r="I33" s="39">
        <v>120000</v>
      </c>
      <c r="J33" s="39">
        <v>120000</v>
      </c>
      <c r="K33" s="39">
        <v>120000</v>
      </c>
      <c r="L33" s="144">
        <v>244</v>
      </c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39">
        <v>2250000</v>
      </c>
      <c r="C34" s="39">
        <v>2250000</v>
      </c>
      <c r="D34" s="39">
        <v>2250000</v>
      </c>
      <c r="E34" s="39">
        <v>1007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144">
        <v>0</v>
      </c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39">
        <v>120000</v>
      </c>
      <c r="C35" s="39">
        <v>120000</v>
      </c>
      <c r="D35" s="39">
        <v>120000</v>
      </c>
      <c r="E35" s="39">
        <v>198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44">
        <v>0</v>
      </c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39">
        <v>670000</v>
      </c>
      <c r="C36" s="39">
        <v>670000</v>
      </c>
      <c r="D36" s="39">
        <v>670000</v>
      </c>
      <c r="E36" s="39">
        <v>930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44">
        <v>0</v>
      </c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40">
        <v>520000</v>
      </c>
      <c r="C37" s="40">
        <v>520000</v>
      </c>
      <c r="D37" s="40">
        <v>520000</v>
      </c>
      <c r="E37" s="40">
        <v>931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146">
        <v>0</v>
      </c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39">
        <v>500000</v>
      </c>
      <c r="C38" s="39">
        <v>500000</v>
      </c>
      <c r="D38" s="39">
        <v>500000</v>
      </c>
      <c r="E38" s="39">
        <v>503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144">
        <v>0</v>
      </c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39">
        <v>30000</v>
      </c>
      <c r="C39" s="39">
        <v>30000</v>
      </c>
      <c r="D39" s="39">
        <v>30000</v>
      </c>
      <c r="E39" s="39">
        <v>48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144">
        <v>0</v>
      </c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39">
        <v>510000</v>
      </c>
      <c r="C40" s="39">
        <v>510000</v>
      </c>
      <c r="D40" s="39">
        <v>510000</v>
      </c>
      <c r="E40" s="39">
        <v>184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144">
        <v>0</v>
      </c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39">
        <v>270000</v>
      </c>
      <c r="C41" s="39">
        <v>270000</v>
      </c>
      <c r="D41" s="39">
        <v>270000</v>
      </c>
      <c r="E41" s="39">
        <v>405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144">
        <v>0</v>
      </c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39">
        <v>5220000</v>
      </c>
      <c r="C42" s="39">
        <v>5220000</v>
      </c>
      <c r="D42" s="39">
        <v>5220000</v>
      </c>
      <c r="E42" s="39">
        <v>1978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144">
        <v>0</v>
      </c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38">
        <v>17000000</v>
      </c>
      <c r="C43" s="38">
        <v>17000000</v>
      </c>
      <c r="D43" s="38">
        <v>17000000</v>
      </c>
      <c r="E43" s="38">
        <v>3957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148">
        <v>0</v>
      </c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39">
        <v>5890000</v>
      </c>
      <c r="C44" s="39">
        <v>5890000</v>
      </c>
      <c r="D44" s="39">
        <v>5890000</v>
      </c>
      <c r="E44" s="39">
        <v>2595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144">
        <v>0</v>
      </c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39">
        <v>2930000</v>
      </c>
      <c r="C45" s="39">
        <v>2930000</v>
      </c>
      <c r="D45" s="39">
        <v>2930000</v>
      </c>
      <c r="E45" s="39">
        <v>2108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44">
        <v>0</v>
      </c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39">
        <v>2470000</v>
      </c>
      <c r="C46" s="39">
        <v>2470000</v>
      </c>
      <c r="D46" s="39">
        <v>2470000</v>
      </c>
      <c r="E46" s="39">
        <v>1391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144">
        <v>0</v>
      </c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40">
        <v>570000</v>
      </c>
      <c r="C47" s="40">
        <v>570000</v>
      </c>
      <c r="D47" s="40">
        <v>570000</v>
      </c>
      <c r="E47" s="40">
        <v>498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146">
        <v>0</v>
      </c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39">
        <v>1870000</v>
      </c>
      <c r="C48" s="39">
        <v>1870000</v>
      </c>
      <c r="D48" s="39">
        <v>1870000</v>
      </c>
      <c r="E48" s="39">
        <v>1976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144">
        <v>0</v>
      </c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39">
        <v>1110000</v>
      </c>
      <c r="C49" s="39">
        <v>1110000</v>
      </c>
      <c r="D49" s="39">
        <v>1110000</v>
      </c>
      <c r="E49" s="39">
        <v>438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144">
        <v>0</v>
      </c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44">
        <v>0</v>
      </c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39">
        <v>1010000</v>
      </c>
      <c r="C51" s="39">
        <v>1010000</v>
      </c>
      <c r="D51" s="39">
        <v>1010000</v>
      </c>
      <c r="E51" s="39">
        <v>2678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144">
        <v>0</v>
      </c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39">
        <v>1820000</v>
      </c>
      <c r="C52" s="39">
        <v>1820000</v>
      </c>
      <c r="D52" s="39">
        <v>1820000</v>
      </c>
      <c r="E52" s="39">
        <v>1184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44">
        <v>0</v>
      </c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38">
        <v>80000</v>
      </c>
      <c r="C53" s="38">
        <v>80000</v>
      </c>
      <c r="D53" s="38">
        <v>80000</v>
      </c>
      <c r="E53" s="38">
        <v>34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148">
        <v>0</v>
      </c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39">
        <v>1760000</v>
      </c>
      <c r="C54" s="39">
        <v>1760000</v>
      </c>
      <c r="D54" s="39">
        <v>1760000</v>
      </c>
      <c r="E54" s="39">
        <v>2394</v>
      </c>
      <c r="F54" s="39">
        <v>490</v>
      </c>
      <c r="G54" s="39">
        <v>490</v>
      </c>
      <c r="H54" s="39">
        <v>490</v>
      </c>
      <c r="I54" s="39">
        <v>280000</v>
      </c>
      <c r="J54" s="39">
        <v>280000</v>
      </c>
      <c r="K54" s="39">
        <v>280000</v>
      </c>
      <c r="L54" s="144">
        <v>490</v>
      </c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39">
        <v>1220000</v>
      </c>
      <c r="C55" s="39">
        <v>1220000</v>
      </c>
      <c r="D55" s="39">
        <v>1220000</v>
      </c>
      <c r="E55" s="39">
        <v>2852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144">
        <v>0</v>
      </c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144">
        <v>0</v>
      </c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40">
        <v>610000</v>
      </c>
      <c r="C57" s="40">
        <v>610000</v>
      </c>
      <c r="D57" s="40">
        <v>610000</v>
      </c>
      <c r="E57" s="40">
        <v>411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146">
        <v>0</v>
      </c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144">
        <v>0</v>
      </c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39">
        <v>1930000</v>
      </c>
      <c r="C59" s="39">
        <v>1930000</v>
      </c>
      <c r="D59" s="39">
        <v>1930000</v>
      </c>
      <c r="E59" s="39">
        <v>1825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144">
        <v>0</v>
      </c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39">
        <v>1830000</v>
      </c>
      <c r="C60" s="39">
        <v>1830000</v>
      </c>
      <c r="D60" s="39">
        <v>1830000</v>
      </c>
      <c r="E60" s="39">
        <v>1714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144">
        <v>0</v>
      </c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39">
        <v>5000000</v>
      </c>
      <c r="C61" s="39">
        <v>5000000</v>
      </c>
      <c r="D61" s="39">
        <v>5000000</v>
      </c>
      <c r="E61" s="39">
        <v>2259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144">
        <v>0</v>
      </c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44">
        <v>0</v>
      </c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38">
        <v>700000</v>
      </c>
      <c r="C63" s="38">
        <v>700000</v>
      </c>
      <c r="D63" s="38">
        <v>700000</v>
      </c>
      <c r="E63" s="38">
        <v>587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148">
        <v>0</v>
      </c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44">
        <v>0</v>
      </c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39">
        <v>1380000</v>
      </c>
      <c r="C65" s="39">
        <v>1380000</v>
      </c>
      <c r="D65" s="39">
        <v>1380000</v>
      </c>
      <c r="E65" s="39">
        <v>813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144">
        <v>0</v>
      </c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39">
        <v>1300000</v>
      </c>
      <c r="C66" s="39">
        <v>1300000</v>
      </c>
      <c r="D66" s="39">
        <v>1300000</v>
      </c>
      <c r="E66" s="39">
        <v>932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144">
        <v>0</v>
      </c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41">
        <f>SUM(B18:B66)</f>
        <v>77771100</v>
      </c>
      <c r="C67" s="41">
        <f>SUM(C18:C66)</f>
        <v>73181900</v>
      </c>
      <c r="D67" s="41">
        <f>SUM(D18:D66)</f>
        <v>73181900</v>
      </c>
      <c r="E67" s="41">
        <f>SUM(E18:E66)</f>
        <v>51250</v>
      </c>
      <c r="F67" s="41">
        <f aca="true" t="shared" si="1" ref="F67:L67">SUM(F18:F66)</f>
        <v>826</v>
      </c>
      <c r="G67" s="41">
        <f t="shared" si="1"/>
        <v>792</v>
      </c>
      <c r="H67" s="41">
        <f t="shared" si="1"/>
        <v>792</v>
      </c>
      <c r="I67" s="41">
        <f t="shared" si="1"/>
        <v>446000</v>
      </c>
      <c r="J67" s="41">
        <f t="shared" si="1"/>
        <v>420000</v>
      </c>
      <c r="K67" s="41">
        <f t="shared" si="1"/>
        <v>420000</v>
      </c>
      <c r="L67" s="150">
        <f t="shared" si="1"/>
        <v>776</v>
      </c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53">
        <f>SUM(B67,B17)</f>
        <v>144345788</v>
      </c>
      <c r="C68" s="153">
        <f>SUM(C67,C17)</f>
        <v>139756588</v>
      </c>
      <c r="D68" s="153">
        <f>SUM(D67,D17)</f>
        <v>139756588</v>
      </c>
      <c r="E68" s="153">
        <f>SUM(E67,E17)</f>
        <v>96600</v>
      </c>
      <c r="F68" s="153">
        <f aca="true" t="shared" si="2" ref="F68:L68">SUM(F67,F17)</f>
        <v>826</v>
      </c>
      <c r="G68" s="153">
        <f t="shared" si="2"/>
        <v>792</v>
      </c>
      <c r="H68" s="153">
        <f t="shared" si="2"/>
        <v>792</v>
      </c>
      <c r="I68" s="153">
        <f t="shared" si="2"/>
        <v>446000</v>
      </c>
      <c r="J68" s="153">
        <f t="shared" si="2"/>
        <v>420000</v>
      </c>
      <c r="K68" s="153">
        <f t="shared" si="2"/>
        <v>420000</v>
      </c>
      <c r="L68" s="154">
        <f t="shared" si="2"/>
        <v>776</v>
      </c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3"/>
      <c r="D69" s="59"/>
      <c r="E69" s="3"/>
      <c r="F69" s="59"/>
      <c r="G69" s="59"/>
      <c r="H69" s="59"/>
      <c r="I69" s="59"/>
      <c r="J69" s="3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3:49" ht="4.5" customHeight="1">
      <c r="C70" s="3"/>
      <c r="E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3:49" ht="13.5">
      <c r="C71" s="3"/>
      <c r="E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6">
    <mergeCell ref="B3:C3"/>
    <mergeCell ref="B2:E2"/>
    <mergeCell ref="B1:L1"/>
    <mergeCell ref="F2:L2"/>
    <mergeCell ref="F3:G3"/>
    <mergeCell ref="I3:J3"/>
  </mergeCells>
  <printOptions/>
  <pageMargins left="0.7874015748031497" right="0.7874015748031497" top="0.7874015748031497" bottom="0.3937007874015748" header="0.5905511811023623" footer="0.31496062992125984"/>
  <pageSetup firstPageNumber="293" useFirstPageNumber="1" horizontalDpi="600" verticalDpi="600" orientation="portrait" paperSize="9" scale="37" r:id="rId1"/>
  <headerFooter alignWithMargins="0">
    <oddFooter>&amp;C&amp;26&amp;P&amp;14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F-Admin</cp:lastModifiedBy>
  <cp:lastPrinted>2012-07-04T08:17:14Z</cp:lastPrinted>
  <dcterms:created xsi:type="dcterms:W3CDTF">2000-10-26T01:47:31Z</dcterms:created>
  <dcterms:modified xsi:type="dcterms:W3CDTF">2012-08-07T05:25:56Z</dcterms:modified>
  <cp:category/>
  <cp:version/>
  <cp:contentType/>
  <cp:contentStatus/>
</cp:coreProperties>
</file>