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325" windowWidth="7680" windowHeight="9120" activeTab="1"/>
  </bookViews>
  <sheets>
    <sheet name="Ⅲ・１" sheetId="1" r:id="rId1"/>
    <sheet name="２・３" sheetId="2" r:id="rId2"/>
  </sheets>
  <definedNames>
    <definedName name="_xlnm.Print_Area" localSheetId="1">'２・３'!$A$1:$M$43</definedName>
    <definedName name="_xlnm.Print_Area" localSheetId="0">'Ⅲ・１'!$A$1:$H$50</definedName>
  </definedNames>
  <calcPr fullCalcOnLoad="1"/>
</workbook>
</file>

<file path=xl/sharedStrings.xml><?xml version="1.0" encoding="utf-8"?>
<sst xmlns="http://schemas.openxmlformats.org/spreadsheetml/2006/main" count="189" uniqueCount="125">
  <si>
    <t>Ⅲ　一部事務組合の決算の概要</t>
  </si>
  <si>
    <t>第１表</t>
  </si>
  <si>
    <t>事務内容及び一部事務組合数</t>
  </si>
  <si>
    <t>会計</t>
  </si>
  <si>
    <t>一部事務組合数</t>
  </si>
  <si>
    <t>区分</t>
  </si>
  <si>
    <t>主たる事務</t>
  </si>
  <si>
    <t>取扱事務</t>
  </si>
  <si>
    <t>議会</t>
  </si>
  <si>
    <t>総</t>
  </si>
  <si>
    <t>務</t>
  </si>
  <si>
    <t>普</t>
  </si>
  <si>
    <t>民</t>
  </si>
  <si>
    <t>生</t>
  </si>
  <si>
    <t>衛</t>
  </si>
  <si>
    <t>通</t>
  </si>
  <si>
    <t>会</t>
  </si>
  <si>
    <t>商工</t>
  </si>
  <si>
    <t>消</t>
  </si>
  <si>
    <t>計</t>
  </si>
  <si>
    <t>防</t>
  </si>
  <si>
    <t>教</t>
  </si>
  <si>
    <t>育</t>
  </si>
  <si>
    <t>第２表　一部事務組合決算の状況（普通会計に係るもの）</t>
  </si>
  <si>
    <t xml:space="preserve"> （単位：千円，％）</t>
  </si>
  <si>
    <t>区　　　　分</t>
  </si>
  <si>
    <t>決算額</t>
  </si>
  <si>
    <t>構成比</t>
  </si>
  <si>
    <t>　分担金及び負担金　</t>
  </si>
  <si>
    <t>うち市町村分賦金</t>
  </si>
  <si>
    <t>歳</t>
  </si>
  <si>
    <t>　国・県支出金　</t>
  </si>
  <si>
    <t>入</t>
  </si>
  <si>
    <t>出</t>
  </si>
  <si>
    <t>　普通建設事業費　</t>
  </si>
  <si>
    <t>　前年度繰上充用金　</t>
  </si>
  <si>
    <t>第３表　一部事務組合決算収支の推移（普通会計に係るもの）</t>
  </si>
  <si>
    <t xml:space="preserve"> （単位：千円）</t>
  </si>
  <si>
    <t>区　　　　　分</t>
  </si>
  <si>
    <t>団体数</t>
  </si>
  <si>
    <t>黒字団体</t>
  </si>
  <si>
    <t>実質収支</t>
  </si>
  <si>
    <t>赤字団体</t>
  </si>
  <si>
    <t>単年度収支</t>
  </si>
  <si>
    <t>実質単年度収支</t>
  </si>
  <si>
    <t>　そ    の    他　</t>
  </si>
  <si>
    <t>　議  会  議  員  公  務  災  害  補  償　</t>
  </si>
  <si>
    <t>　退  職  手  当  支  給  事  務　</t>
  </si>
  <si>
    <t>　非  常  勤  職  員  公  務  災  害  補  償　</t>
  </si>
  <si>
    <t>　財      産      管      理　</t>
  </si>
  <si>
    <t>　そ        の        他　</t>
  </si>
  <si>
    <t>　老   人   福   祉   施   設　</t>
  </si>
  <si>
    <t>　伝        染        病　</t>
  </si>
  <si>
    <t>　じ   ん   か   い   処   理　</t>
  </si>
  <si>
    <t>　し      尿      処      理　</t>
  </si>
  <si>
    <t>　火        葬        場　</t>
  </si>
  <si>
    <t>　商　                 工　</t>
  </si>
  <si>
    <t>　道   路   維   持   管   理　</t>
  </si>
  <si>
    <t>　常      備      消      防　</t>
  </si>
  <si>
    <t>　消   防   災   害   補   償　</t>
  </si>
  <si>
    <t>　小        学        校　</t>
  </si>
  <si>
    <t>　中        学        校　</t>
  </si>
  <si>
    <t>事        業        内        容　　　</t>
  </si>
  <si>
    <t>合                              計　　</t>
  </si>
  <si>
    <t>　使    用    料　</t>
  </si>
  <si>
    <t>　手    数    料　</t>
  </si>
  <si>
    <t>　財   産   収   入　</t>
  </si>
  <si>
    <t>　繰    入    金　</t>
  </si>
  <si>
    <t>　繰    越    金　</t>
  </si>
  <si>
    <t>　諸    収    入　</t>
  </si>
  <si>
    <t>　地    方    債　</t>
  </si>
  <si>
    <t>　歳    入    合    計　</t>
  </si>
  <si>
    <t>　人    件    費　</t>
  </si>
  <si>
    <t>う ち 職 員 給</t>
  </si>
  <si>
    <t>　扶    助    費　</t>
  </si>
  <si>
    <t>　公    債    費　</t>
  </si>
  <si>
    <t>　物    件    費　</t>
  </si>
  <si>
    <t>　維 持 補 修 費　</t>
  </si>
  <si>
    <t>　補   助   費   等　</t>
  </si>
  <si>
    <t>　歳    出    合    計　</t>
  </si>
  <si>
    <t>－</t>
  </si>
  <si>
    <t xml:space="preserve">  林  野  （  造  林  を  含  む  ）　</t>
  </si>
  <si>
    <t>農林　水産</t>
  </si>
  <si>
    <t>　　交　　　通　　　災　　　害　　　共　　　済</t>
  </si>
  <si>
    <t>小　　　　　　　　　　　　　　　計</t>
  </si>
  <si>
    <t>土木</t>
  </si>
  <si>
    <t>　公会</t>
  </si>
  <si>
    <t>　営　</t>
  </si>
  <si>
    <t>　事　</t>
  </si>
  <si>
    <t>　業計　</t>
  </si>
  <si>
    <t>－</t>
  </si>
  <si>
    <t>公業</t>
  </si>
  <si>
    <t>営会</t>
  </si>
  <si>
    <t>企計</t>
  </si>
  <si>
    <t>法</t>
  </si>
  <si>
    <t>適</t>
  </si>
  <si>
    <t>法非適</t>
  </si>
  <si>
    <t>上 水 道 事 業 （ 用 水 供 給 ）</t>
  </si>
  <si>
    <t>病院事業（うち１は相馬方部衛生組合）</t>
  </si>
  <si>
    <t xml:space="preserve">      4 (1)</t>
  </si>
  <si>
    <t>国庫</t>
  </si>
  <si>
    <t>県費</t>
  </si>
  <si>
    <t>（注）一部事務組合数のうち（　）内書きは同一組合で普通会計及び公営事業会計で重複していることを示す</t>
  </si>
  <si>
    <t>平成１７年度</t>
  </si>
  <si>
    <t xml:space="preserve">      6 (4)</t>
  </si>
  <si>
    <t>黒字</t>
  </si>
  <si>
    <t>赤字</t>
  </si>
  <si>
    <t>○</t>
  </si>
  <si>
    <t>平成１８年度</t>
  </si>
  <si>
    <t>（１）一部事務組合の増減状況</t>
  </si>
  <si>
    <t>　</t>
  </si>
  <si>
    <t xml:space="preserve"> </t>
  </si>
  <si>
    <t>（２）一部事務組合の決算の状況</t>
  </si>
  <si>
    <t>０４表の該当項目の串刺しデータ（一組のみ）を貼り付けした</t>
  </si>
  <si>
    <t>１３表の該当項目の串刺しデータ（一組のみ）を貼り付けした</t>
  </si>
  <si>
    <t>合計</t>
  </si>
  <si>
    <t>０２－０１－０５</t>
  </si>
  <si>
    <t>０２－０１－０６</t>
  </si>
  <si>
    <t>０２－０１－１０</t>
  </si>
  <si>
    <t>○</t>
  </si>
  <si>
    <t>　平成１９年度における決算統計の対象となった一部事務組合は、第１表のとおり（実数）であり、このうち普通会計に係るものは２７団体である。</t>
  </si>
  <si>
    <t>平成１９年度</t>
  </si>
  <si>
    <t xml:space="preserve">    福島県市町村要覧にて確認</t>
  </si>
  <si>
    <t xml:space="preserve">    財２西川謙太さんに確認</t>
  </si>
  <si>
    <r>
      <t>　平成１９年度の一部事務組合の決算状況は、第２表のとおり歳入が540億</t>
    </r>
    <r>
      <rPr>
        <sz val="11"/>
        <rFont val="ＭＳ Ｐゴシック"/>
        <family val="3"/>
      </rPr>
      <t>5，511</t>
    </r>
    <r>
      <rPr>
        <sz val="11"/>
        <rFont val="ＭＳ Ｐゴシック"/>
        <family val="3"/>
      </rPr>
      <t>万</t>
    </r>
    <r>
      <rPr>
        <sz val="11"/>
        <rFont val="ＭＳ Ｐゴシック"/>
        <family val="3"/>
      </rPr>
      <t>9</t>
    </r>
    <r>
      <rPr>
        <sz val="11"/>
        <rFont val="ＭＳ Ｐゴシック"/>
        <family val="3"/>
      </rPr>
      <t>千円、歳出が</t>
    </r>
    <r>
      <rPr>
        <sz val="11"/>
        <rFont val="ＭＳ Ｐゴシック"/>
        <family val="3"/>
      </rPr>
      <t>523</t>
    </r>
    <r>
      <rPr>
        <sz val="11"/>
        <rFont val="ＭＳ Ｐゴシック"/>
        <family val="3"/>
      </rPr>
      <t>億</t>
    </r>
    <r>
      <rPr>
        <sz val="11"/>
        <rFont val="ＭＳ Ｐゴシック"/>
        <family val="3"/>
      </rPr>
      <t>2，925</t>
    </r>
    <r>
      <rPr>
        <sz val="11"/>
        <rFont val="ＭＳ Ｐゴシック"/>
        <family val="3"/>
      </rPr>
      <t>万</t>
    </r>
    <r>
      <rPr>
        <sz val="11"/>
        <rFont val="ＭＳ Ｐゴシック"/>
        <family val="3"/>
      </rPr>
      <t>4</t>
    </r>
    <r>
      <rPr>
        <sz val="11"/>
        <rFont val="ＭＳ Ｐゴシック"/>
        <family val="3"/>
      </rPr>
      <t>千円であり、前年度に比較すると、歳入で</t>
    </r>
    <r>
      <rPr>
        <sz val="11"/>
        <rFont val="ＭＳ Ｐゴシック"/>
        <family val="3"/>
      </rPr>
      <t>42</t>
    </r>
    <r>
      <rPr>
        <sz val="11"/>
        <rFont val="ＭＳ Ｐゴシック"/>
        <family val="3"/>
      </rPr>
      <t>億</t>
    </r>
    <r>
      <rPr>
        <sz val="11"/>
        <rFont val="ＭＳ Ｐゴシック"/>
        <family val="3"/>
      </rPr>
      <t>5，207</t>
    </r>
    <r>
      <rPr>
        <sz val="11"/>
        <rFont val="ＭＳ Ｐゴシック"/>
        <family val="3"/>
      </rPr>
      <t>万</t>
    </r>
    <r>
      <rPr>
        <sz val="11"/>
        <rFont val="ＭＳ Ｐゴシック"/>
        <family val="3"/>
      </rPr>
      <t>3</t>
    </r>
    <r>
      <rPr>
        <sz val="11"/>
        <rFont val="ＭＳ Ｐゴシック"/>
        <family val="3"/>
      </rPr>
      <t>千円（対前年比</t>
    </r>
    <r>
      <rPr>
        <sz val="11"/>
        <rFont val="ＭＳ Ｐゴシック"/>
        <family val="3"/>
      </rPr>
      <t>8.5</t>
    </r>
    <r>
      <rPr>
        <sz val="11"/>
        <rFont val="ＭＳ Ｐゴシック"/>
        <family val="3"/>
      </rPr>
      <t>％増）歳出で</t>
    </r>
    <r>
      <rPr>
        <sz val="11"/>
        <rFont val="ＭＳ Ｐゴシック"/>
        <family val="3"/>
      </rPr>
      <t>50</t>
    </r>
    <r>
      <rPr>
        <sz val="11"/>
        <rFont val="ＭＳ Ｐゴシック"/>
        <family val="3"/>
      </rPr>
      <t>億</t>
    </r>
    <r>
      <rPr>
        <sz val="11"/>
        <rFont val="ＭＳ Ｐゴシック"/>
        <family val="3"/>
      </rPr>
      <t>5，572</t>
    </r>
    <r>
      <rPr>
        <sz val="11"/>
        <rFont val="ＭＳ Ｐゴシック"/>
        <family val="3"/>
      </rPr>
      <t>万</t>
    </r>
    <r>
      <rPr>
        <sz val="11"/>
        <rFont val="ＭＳ Ｐゴシック"/>
        <family val="3"/>
      </rPr>
      <t>1</t>
    </r>
    <r>
      <rPr>
        <sz val="11"/>
        <rFont val="ＭＳ Ｐゴシック"/>
        <family val="3"/>
      </rPr>
      <t>千円（対前年比</t>
    </r>
    <r>
      <rPr>
        <sz val="11"/>
        <rFont val="ＭＳ Ｐゴシック"/>
        <family val="3"/>
      </rPr>
      <t>10.7</t>
    </r>
    <r>
      <rPr>
        <sz val="11"/>
        <rFont val="ＭＳ Ｐゴシック"/>
        <family val="3"/>
      </rPr>
      <t>％増）それぞれ増加している。
　歳入の内訳は、構成市町村等からの分担金及び負担金が</t>
    </r>
    <r>
      <rPr>
        <sz val="11"/>
        <rFont val="ＭＳ Ｐゴシック"/>
        <family val="3"/>
      </rPr>
      <t>78.8</t>
    </r>
    <r>
      <rPr>
        <sz val="11"/>
        <rFont val="ＭＳ Ｐゴシック"/>
        <family val="3"/>
      </rPr>
      <t>％を占め、続いて繰入金（</t>
    </r>
    <r>
      <rPr>
        <sz val="11"/>
        <rFont val="ＭＳ Ｐゴシック"/>
        <family val="3"/>
      </rPr>
      <t>5.2</t>
    </r>
    <r>
      <rPr>
        <sz val="11"/>
        <rFont val="ＭＳ Ｐゴシック"/>
        <family val="3"/>
      </rPr>
      <t>%）、繰越金（</t>
    </r>
    <r>
      <rPr>
        <sz val="11"/>
        <rFont val="ＭＳ Ｐゴシック"/>
        <family val="3"/>
      </rPr>
      <t>4.7</t>
    </r>
    <r>
      <rPr>
        <sz val="11"/>
        <rFont val="ＭＳ Ｐゴシック"/>
        <family val="3"/>
      </rPr>
      <t>％）、手数料（</t>
    </r>
    <r>
      <rPr>
        <sz val="11"/>
        <rFont val="ＭＳ Ｐゴシック"/>
        <family val="3"/>
      </rPr>
      <t>3.2％）、国・県支出金（2.6％）、</t>
    </r>
    <r>
      <rPr>
        <sz val="11"/>
        <rFont val="ＭＳ Ｐゴシック"/>
        <family val="3"/>
      </rPr>
      <t>地方債（2.</t>
    </r>
    <r>
      <rPr>
        <sz val="11"/>
        <rFont val="ＭＳ Ｐゴシック"/>
        <family val="3"/>
      </rPr>
      <t>0</t>
    </r>
    <r>
      <rPr>
        <sz val="11"/>
        <rFont val="ＭＳ Ｐゴシック"/>
        <family val="3"/>
      </rPr>
      <t>％）、諸収入（</t>
    </r>
    <r>
      <rPr>
        <sz val="11"/>
        <rFont val="ＭＳ Ｐゴシック"/>
        <family val="3"/>
      </rPr>
      <t>2</t>
    </r>
    <r>
      <rPr>
        <sz val="11"/>
        <rFont val="ＭＳ Ｐゴシック"/>
        <family val="3"/>
      </rPr>
      <t>.</t>
    </r>
    <r>
      <rPr>
        <sz val="11"/>
        <rFont val="ＭＳ Ｐゴシック"/>
        <family val="3"/>
      </rPr>
      <t>0</t>
    </r>
    <r>
      <rPr>
        <sz val="11"/>
        <rFont val="ＭＳ Ｐゴシック"/>
        <family val="3"/>
      </rPr>
      <t>％）の順となった。
　歳出の性質別内訳は、人件費（6</t>
    </r>
    <r>
      <rPr>
        <sz val="11"/>
        <rFont val="ＭＳ Ｐゴシック"/>
        <family val="3"/>
      </rPr>
      <t>1</t>
    </r>
    <r>
      <rPr>
        <sz val="11"/>
        <rFont val="ＭＳ Ｐゴシック"/>
        <family val="3"/>
      </rPr>
      <t>.</t>
    </r>
    <r>
      <rPr>
        <sz val="11"/>
        <rFont val="ＭＳ Ｐゴシック"/>
        <family val="3"/>
      </rPr>
      <t>2</t>
    </r>
    <r>
      <rPr>
        <sz val="11"/>
        <rFont val="ＭＳ Ｐゴシック"/>
        <family val="3"/>
      </rPr>
      <t>％）、物件費（1</t>
    </r>
    <r>
      <rPr>
        <sz val="11"/>
        <rFont val="ＭＳ Ｐゴシック"/>
        <family val="3"/>
      </rPr>
      <t>3</t>
    </r>
    <r>
      <rPr>
        <sz val="11"/>
        <rFont val="ＭＳ Ｐゴシック"/>
        <family val="3"/>
      </rPr>
      <t>.</t>
    </r>
    <r>
      <rPr>
        <sz val="11"/>
        <rFont val="ＭＳ Ｐゴシック"/>
        <family val="3"/>
      </rPr>
      <t>2</t>
    </r>
    <r>
      <rPr>
        <sz val="11"/>
        <rFont val="ＭＳ Ｐゴシック"/>
        <family val="3"/>
      </rPr>
      <t>％）、公債費（1</t>
    </r>
    <r>
      <rPr>
        <sz val="11"/>
        <rFont val="ＭＳ Ｐゴシック"/>
        <family val="3"/>
      </rPr>
      <t>2</t>
    </r>
    <r>
      <rPr>
        <sz val="11"/>
        <rFont val="ＭＳ Ｐゴシック"/>
        <family val="3"/>
      </rPr>
      <t>.</t>
    </r>
    <r>
      <rPr>
        <sz val="11"/>
        <rFont val="ＭＳ Ｐゴシック"/>
        <family val="3"/>
      </rPr>
      <t>7</t>
    </r>
    <r>
      <rPr>
        <sz val="11"/>
        <rFont val="ＭＳ Ｐゴシック"/>
        <family val="3"/>
      </rPr>
      <t>％）、普通建設事業費（5.</t>
    </r>
    <r>
      <rPr>
        <sz val="11"/>
        <rFont val="ＭＳ Ｐゴシック"/>
        <family val="3"/>
      </rPr>
      <t>4</t>
    </r>
    <r>
      <rPr>
        <sz val="11"/>
        <rFont val="ＭＳ Ｐゴシック"/>
        <family val="3"/>
      </rPr>
      <t>%）の順となった。
　また、義務的経費（人件費、扶助費、公債費）の歳出総額に占める割合は7</t>
    </r>
    <r>
      <rPr>
        <sz val="11"/>
        <rFont val="ＭＳ Ｐゴシック"/>
        <family val="3"/>
      </rPr>
      <t>3</t>
    </r>
    <r>
      <rPr>
        <sz val="11"/>
        <rFont val="ＭＳ Ｐゴシック"/>
        <family val="3"/>
      </rPr>
      <t>.</t>
    </r>
    <r>
      <rPr>
        <sz val="11"/>
        <rFont val="ＭＳ Ｐゴシック"/>
        <family val="3"/>
      </rPr>
      <t>9</t>
    </r>
    <r>
      <rPr>
        <sz val="11"/>
        <rFont val="ＭＳ Ｐゴシック"/>
        <family val="3"/>
      </rPr>
      <t>％と前年度（7</t>
    </r>
    <r>
      <rPr>
        <sz val="11"/>
        <rFont val="ＭＳ Ｐゴシック"/>
        <family val="3"/>
      </rPr>
      <t>5</t>
    </r>
    <r>
      <rPr>
        <sz val="11"/>
        <rFont val="ＭＳ Ｐゴシック"/>
        <family val="3"/>
      </rPr>
      <t>.</t>
    </r>
    <r>
      <rPr>
        <sz val="11"/>
        <rFont val="ＭＳ Ｐゴシック"/>
        <family val="3"/>
      </rPr>
      <t>1</t>
    </r>
    <r>
      <rPr>
        <sz val="11"/>
        <rFont val="ＭＳ Ｐゴシック"/>
        <family val="3"/>
      </rPr>
      <t>％）に比べ</t>
    </r>
    <r>
      <rPr>
        <sz val="11"/>
        <rFont val="ＭＳ Ｐゴシック"/>
        <family val="3"/>
      </rPr>
      <t>1</t>
    </r>
    <r>
      <rPr>
        <sz val="11"/>
        <rFont val="ＭＳ Ｐゴシック"/>
        <family val="3"/>
      </rPr>
      <t>.</t>
    </r>
    <r>
      <rPr>
        <sz val="11"/>
        <rFont val="ＭＳ Ｐゴシック"/>
        <family val="3"/>
      </rPr>
      <t>2</t>
    </r>
    <r>
      <rPr>
        <sz val="11"/>
        <rFont val="ＭＳ Ｐゴシック"/>
        <family val="3"/>
      </rPr>
      <t>ポイント減少した。</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</si>
</sst>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 numFmtId="177" formatCode="#,##0.0"/>
    <numFmt numFmtId="178" formatCode="#,##0_ "/>
    <numFmt numFmtId="179" formatCode="#,##0_);[Red]\(#,##0\)"/>
    <numFmt numFmtId="180" formatCode="#,##0;&quot;▲ &quot;#,##0"/>
    <numFmt numFmtId="181" formatCode="#,##0.0;&quot;▲ &quot;#,##0.0"/>
    <numFmt numFmtId="182" formatCode="0.000000000_ "/>
    <numFmt numFmtId="183" formatCode="0.00000000_ "/>
    <numFmt numFmtId="184" formatCode="0.0000000_ "/>
    <numFmt numFmtId="185" formatCode="0.000000_ "/>
    <numFmt numFmtId="186" formatCode="0.00000_ "/>
    <numFmt numFmtId="187" formatCode="0.0000_ "/>
    <numFmt numFmtId="188" formatCode="0.000_ "/>
    <numFmt numFmtId="189" formatCode="0.00_ "/>
    <numFmt numFmtId="190" formatCode="0.0_ "/>
  </numFmts>
  <fonts count="14">
    <font>
      <sz val="11"/>
      <name val="ＭＳ Ｐゴシック"/>
      <family val="3"/>
    </font>
    <font>
      <b/>
      <sz val="10"/>
      <name val="Arial"/>
      <family val="2"/>
    </font>
    <font>
      <i/>
      <sz val="10"/>
      <name val="Arial"/>
      <family val="2"/>
    </font>
    <font>
      <b/>
      <i/>
      <sz val="10"/>
      <name val="Arial"/>
      <family val="2"/>
    </font>
    <font>
      <b/>
      <sz val="13"/>
      <name val="ＭＳ Ｐゴシック"/>
      <family val="3"/>
    </font>
    <font>
      <sz val="13"/>
      <name val="ＭＳ Ｐゴシック"/>
      <family val="3"/>
    </font>
    <font>
      <sz val="6"/>
      <name val="ＭＳ Ｐゴシック"/>
      <family val="3"/>
    </font>
    <font>
      <sz val="12"/>
      <name val="ＭＳ Ｐゴシック"/>
      <family val="3"/>
    </font>
    <font>
      <sz val="10"/>
      <name val="ＭＳ Ｐゴシック"/>
      <family val="3"/>
    </font>
    <font>
      <u val="single"/>
      <sz val="8.25"/>
      <color indexed="12"/>
      <name val="ＭＳ Ｐゴシック"/>
      <family val="3"/>
    </font>
    <font>
      <u val="single"/>
      <sz val="8.25"/>
      <color indexed="36"/>
      <name val="ＭＳ Ｐゴシック"/>
      <family val="3"/>
    </font>
    <font>
      <u val="single"/>
      <sz val="10"/>
      <name val="ＭＳ Ｐゴシック"/>
      <family val="3"/>
    </font>
    <font>
      <sz val="11"/>
      <color indexed="10"/>
      <name val="ＭＳ Ｐゴシック"/>
      <family val="3"/>
    </font>
    <font>
      <sz val="9"/>
      <name val="ＭＳ Ｐゴシック"/>
      <family val="3"/>
    </font>
  </fonts>
  <fills count="2">
    <fill>
      <patternFill/>
    </fill>
    <fill>
      <patternFill patternType="gray125"/>
    </fill>
  </fills>
  <borders count="22">
    <border>
      <left/>
      <right/>
      <top/>
      <bottom/>
      <diagonal/>
    </border>
    <border>
      <left style="thin">
        <color indexed="8"/>
      </left>
      <right>
        <color indexed="63"/>
      </right>
      <top>
        <color indexed="63"/>
      </top>
      <bottom>
        <color indexed="63"/>
      </bottom>
    </border>
    <border>
      <left style="thin"/>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37">
    <xf numFmtId="0" fontId="0" fillId="0" borderId="0" xfId="0" applyAlignment="1">
      <alignment/>
    </xf>
    <xf numFmtId="0" fontId="4" fillId="0" borderId="0" xfId="0" applyFont="1" applyAlignment="1">
      <alignment/>
    </xf>
    <xf numFmtId="0" fontId="0" fillId="0" borderId="1" xfId="0" applyAlignment="1">
      <alignment/>
    </xf>
    <xf numFmtId="0" fontId="0" fillId="0" borderId="0" xfId="0" applyNumberFormat="1" applyFont="1" applyAlignment="1">
      <alignment/>
    </xf>
    <xf numFmtId="0" fontId="5" fillId="0" borderId="0" xfId="0" applyNumberFormat="1" applyFont="1" applyAlignment="1">
      <alignment/>
    </xf>
    <xf numFmtId="0" fontId="0" fillId="0" borderId="2" xfId="0" applyNumberFormat="1" applyFont="1" applyBorder="1" applyAlignment="1">
      <alignment horizontal="centerContinuous"/>
    </xf>
    <xf numFmtId="0" fontId="0" fillId="0" borderId="0" xfId="0" applyFill="1" applyAlignment="1">
      <alignment/>
    </xf>
    <xf numFmtId="0" fontId="0" fillId="0" borderId="0" xfId="0" applyNumberFormat="1" applyFont="1" applyFill="1" applyAlignment="1">
      <alignment horizontal="centerContinuous"/>
    </xf>
    <xf numFmtId="0" fontId="0" fillId="0" borderId="0" xfId="0" applyBorder="1" applyAlignment="1">
      <alignment/>
    </xf>
    <xf numFmtId="0" fontId="0" fillId="0" borderId="1" xfId="0" applyBorder="1" applyAlignment="1">
      <alignment/>
    </xf>
    <xf numFmtId="0" fontId="0" fillId="0" borderId="3" xfId="0" applyNumberFormat="1" applyFont="1" applyAlignment="1">
      <alignment horizontal="center" vertical="center"/>
    </xf>
    <xf numFmtId="0" fontId="0" fillId="0" borderId="3" xfId="0" applyNumberFormat="1" applyAlignment="1">
      <alignment horizontal="centerContinuous" vertical="center"/>
    </xf>
    <xf numFmtId="0" fontId="0" fillId="0" borderId="4" xfId="0" applyNumberFormat="1" applyFont="1" applyAlignment="1">
      <alignment horizontal="centerContinuous" vertical="center"/>
    </xf>
    <xf numFmtId="0" fontId="0" fillId="0" borderId="1" xfId="0" applyNumberFormat="1" applyFont="1" applyAlignment="1">
      <alignment horizontal="center" vertical="center"/>
    </xf>
    <xf numFmtId="0" fontId="0" fillId="0" borderId="1" xfId="0" applyNumberFormat="1" applyFont="1" applyAlignment="1">
      <alignment horizontal="centerContinuous" vertical="center"/>
    </xf>
    <xf numFmtId="0" fontId="0" fillId="0" borderId="0" xfId="0" applyNumberFormat="1" applyFont="1" applyAlignment="1">
      <alignment horizontal="centerContinuous" vertical="center"/>
    </xf>
    <xf numFmtId="0" fontId="0" fillId="0" borderId="5" xfId="0" applyFont="1" applyBorder="1" applyAlignment="1">
      <alignment horizontal="center" vertical="center"/>
    </xf>
    <xf numFmtId="0" fontId="0" fillId="0" borderId="3" xfId="0" applyFont="1" applyAlignment="1">
      <alignment horizontal="center" vertical="center"/>
    </xf>
    <xf numFmtId="0" fontId="0" fillId="0" borderId="3" xfId="0" applyNumberFormat="1" applyAlignment="1">
      <alignment horizontal="center" vertical="center"/>
    </xf>
    <xf numFmtId="0" fontId="0" fillId="0" borderId="1" xfId="0" applyFont="1" applyAlignment="1">
      <alignment horizontal="center" vertical="center"/>
    </xf>
    <xf numFmtId="0" fontId="0" fillId="0" borderId="5" xfId="0" applyNumberFormat="1" applyBorder="1" applyAlignment="1">
      <alignment horizontal="center" vertical="center"/>
    </xf>
    <xf numFmtId="0" fontId="0" fillId="0" borderId="3" xfId="0" applyNumberFormat="1" applyAlignment="1">
      <alignment horizontal="center" vertical="center"/>
    </xf>
    <xf numFmtId="0" fontId="0" fillId="0" borderId="5" xfId="0"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left" vertical="center"/>
    </xf>
    <xf numFmtId="0" fontId="0" fillId="0" borderId="3" xfId="0" applyNumberFormat="1" applyFill="1" applyAlignment="1">
      <alignment horizontal="center" vertical="center"/>
    </xf>
    <xf numFmtId="0" fontId="0" fillId="0" borderId="1" xfId="0" applyAlignment="1">
      <alignment horizontal="lef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9" xfId="0" applyFont="1" applyBorder="1" applyAlignment="1">
      <alignment horizontal="center" vertical="center"/>
    </xf>
    <xf numFmtId="180" fontId="0" fillId="0" borderId="3" xfId="0" applyNumberFormat="1" applyFont="1" applyAlignment="1">
      <alignment horizontal="centerContinuous" vertical="center"/>
    </xf>
    <xf numFmtId="180" fontId="0" fillId="0" borderId="4" xfId="0" applyNumberFormat="1" applyFont="1" applyAlignment="1">
      <alignment horizontal="centerContinuous" vertical="center"/>
    </xf>
    <xf numFmtId="180" fontId="0" fillId="0" borderId="3" xfId="0" applyNumberFormat="1" applyFill="1" applyAlignment="1">
      <alignment horizontal="centerContinuous" vertical="center"/>
    </xf>
    <xf numFmtId="180" fontId="0" fillId="0" borderId="4" xfId="0" applyNumberFormat="1" applyFont="1" applyFill="1" applyAlignment="1">
      <alignment horizontal="centerContinuous" vertical="center"/>
    </xf>
    <xf numFmtId="180" fontId="0" fillId="0" borderId="10" xfId="0" applyNumberFormat="1" applyFont="1" applyFill="1" applyBorder="1" applyAlignment="1">
      <alignment horizontal="centerContinuous" vertical="center"/>
    </xf>
    <xf numFmtId="180" fontId="0" fillId="0" borderId="1" xfId="0" applyNumberFormat="1" applyFont="1" applyAlignment="1">
      <alignment horizontal="center" vertical="center"/>
    </xf>
    <xf numFmtId="180" fontId="0" fillId="0" borderId="0" xfId="0" applyNumberFormat="1" applyFont="1" applyAlignment="1">
      <alignment horizontal="center" vertical="center"/>
    </xf>
    <xf numFmtId="180" fontId="0" fillId="0" borderId="3" xfId="0" applyNumberFormat="1" applyFont="1" applyAlignment="1">
      <alignment horizontal="center" vertical="center"/>
    </xf>
    <xf numFmtId="180" fontId="0" fillId="0" borderId="3" xfId="0" applyNumberFormat="1" applyFont="1" applyFill="1" applyAlignment="1">
      <alignment horizontal="center" vertical="center"/>
    </xf>
    <xf numFmtId="180" fontId="0" fillId="0" borderId="5" xfId="0" applyNumberFormat="1" applyFont="1" applyFill="1" applyBorder="1" applyAlignment="1">
      <alignment horizontal="center" vertical="center"/>
    </xf>
    <xf numFmtId="180" fontId="0" fillId="0" borderId="3" xfId="0" applyNumberFormat="1" applyAlignment="1">
      <alignment vertical="center"/>
    </xf>
    <xf numFmtId="180" fontId="7" fillId="0" borderId="3" xfId="0" applyNumberFormat="1" applyFont="1" applyAlignment="1">
      <alignment horizontal="right" vertical="center"/>
    </xf>
    <xf numFmtId="180" fontId="7" fillId="0" borderId="3" xfId="0" applyNumberFormat="1" applyFont="1" applyAlignment="1">
      <alignment horizontal="right" vertical="center"/>
    </xf>
    <xf numFmtId="180" fontId="7" fillId="0" borderId="5" xfId="0" applyNumberFormat="1" applyFont="1" applyFill="1" applyBorder="1" applyAlignment="1">
      <alignment horizontal="right" vertical="center"/>
    </xf>
    <xf numFmtId="180" fontId="7" fillId="0" borderId="3" xfId="0" applyNumberFormat="1" applyFont="1" applyFill="1" applyAlignment="1">
      <alignment horizontal="right" vertical="center"/>
    </xf>
    <xf numFmtId="180" fontId="7" fillId="0" borderId="3" xfId="0" applyNumberFormat="1" applyFont="1" applyFill="1" applyAlignment="1">
      <alignment horizontal="right" vertical="center"/>
    </xf>
    <xf numFmtId="180" fontId="0" fillId="0" borderId="1" xfId="0" applyNumberFormat="1" applyAlignment="1">
      <alignment vertical="center"/>
    </xf>
    <xf numFmtId="180" fontId="0" fillId="0" borderId="0" xfId="0" applyNumberFormat="1" applyAlignment="1">
      <alignment vertical="center"/>
    </xf>
    <xf numFmtId="180" fontId="8" fillId="0" borderId="0" xfId="0" applyNumberFormat="1" applyFont="1" applyAlignment="1">
      <alignment vertical="center"/>
    </xf>
    <xf numFmtId="180" fontId="7" fillId="0" borderId="1" xfId="0" applyNumberFormat="1" applyFont="1" applyAlignment="1">
      <alignment horizontal="right" vertical="center"/>
    </xf>
    <xf numFmtId="180" fontId="7" fillId="0" borderId="1" xfId="0" applyNumberFormat="1" applyFont="1" applyAlignment="1">
      <alignment horizontal="right" vertical="center"/>
    </xf>
    <xf numFmtId="180" fontId="7" fillId="0" borderId="7" xfId="0" applyNumberFormat="1" applyFont="1" applyFill="1" applyBorder="1" applyAlignment="1">
      <alignment horizontal="right" vertical="center"/>
    </xf>
    <xf numFmtId="180" fontId="7" fillId="0" borderId="1" xfId="0" applyNumberFormat="1" applyFont="1" applyFill="1" applyAlignment="1">
      <alignment horizontal="right" vertical="center"/>
    </xf>
    <xf numFmtId="180" fontId="0" fillId="0" borderId="0" xfId="0" applyNumberFormat="1" applyAlignment="1">
      <alignment horizontal="left" vertical="center"/>
    </xf>
    <xf numFmtId="180" fontId="7" fillId="0" borderId="1" xfId="0" applyNumberFormat="1" applyFont="1" applyAlignment="1">
      <alignment vertical="center"/>
    </xf>
    <xf numFmtId="180" fontId="7" fillId="0" borderId="1" xfId="0" applyNumberFormat="1" applyFont="1" applyFill="1" applyAlignment="1">
      <alignment vertical="center"/>
    </xf>
    <xf numFmtId="180" fontId="7" fillId="0" borderId="1" xfId="0" applyNumberFormat="1" applyFont="1" applyAlignment="1">
      <alignment vertical="center"/>
    </xf>
    <xf numFmtId="180" fontId="0" fillId="0" borderId="4" xfId="0" applyNumberFormat="1" applyAlignment="1">
      <alignment vertical="center"/>
    </xf>
    <xf numFmtId="180" fontId="0" fillId="0" borderId="4" xfId="0" applyNumberFormat="1" applyFill="1" applyAlignment="1">
      <alignment vertical="center"/>
    </xf>
    <xf numFmtId="180" fontId="0" fillId="0" borderId="0" xfId="0" applyNumberFormat="1" applyFill="1" applyAlignment="1">
      <alignment vertical="center"/>
    </xf>
    <xf numFmtId="180" fontId="5" fillId="0" borderId="0" xfId="0" applyNumberFormat="1" applyFont="1" applyAlignment="1">
      <alignment vertical="center"/>
    </xf>
    <xf numFmtId="180" fontId="0" fillId="0" borderId="0" xfId="0" applyNumberFormat="1" applyFont="1" applyFill="1" applyAlignment="1">
      <alignment horizontal="centerContinuous" vertical="center"/>
    </xf>
    <xf numFmtId="180" fontId="0" fillId="0" borderId="3" xfId="0" applyNumberFormat="1" applyAlignment="1">
      <alignment horizontal="centerContinuous" vertical="center"/>
    </xf>
    <xf numFmtId="180" fontId="0" fillId="0" borderId="3" xfId="0" applyNumberFormat="1" applyFont="1" applyFill="1" applyAlignment="1">
      <alignment horizontal="centerContinuous" vertical="center"/>
    </xf>
    <xf numFmtId="180" fontId="0" fillId="0" borderId="1" xfId="0" applyNumberFormat="1" applyFont="1" applyAlignment="1">
      <alignment horizontal="centerContinuous" vertical="center"/>
    </xf>
    <xf numFmtId="180" fontId="0" fillId="0" borderId="0" xfId="0" applyNumberFormat="1" applyFont="1" applyAlignment="1">
      <alignment horizontal="centerContinuous" vertical="center"/>
    </xf>
    <xf numFmtId="180" fontId="0" fillId="0" borderId="4" xfId="0" applyNumberFormat="1" applyFont="1" applyAlignment="1">
      <alignment horizontal="center" vertical="center"/>
    </xf>
    <xf numFmtId="180" fontId="0" fillId="0" borderId="1" xfId="0" applyNumberFormat="1" applyFont="1" applyFill="1" applyAlignment="1">
      <alignment horizontal="center" vertical="center"/>
    </xf>
    <xf numFmtId="180" fontId="0" fillId="0" borderId="4" xfId="0" applyNumberFormat="1" applyFont="1" applyFill="1" applyAlignment="1">
      <alignment horizontal="center" vertical="center"/>
    </xf>
    <xf numFmtId="180" fontId="7" fillId="0" borderId="3" xfId="0" applyNumberFormat="1" applyFont="1" applyAlignment="1">
      <alignment vertical="center"/>
    </xf>
    <xf numFmtId="180" fontId="7" fillId="0" borderId="3" xfId="0" applyNumberFormat="1" applyFont="1" applyFill="1" applyAlignment="1">
      <alignment vertical="center"/>
    </xf>
    <xf numFmtId="180" fontId="7" fillId="0" borderId="5" xfId="0" applyNumberFormat="1" applyFont="1" applyFill="1" applyBorder="1" applyAlignment="1">
      <alignment horizontal="right" vertical="center"/>
    </xf>
    <xf numFmtId="180" fontId="7" fillId="0" borderId="9" xfId="0" applyNumberFormat="1" applyFont="1" applyBorder="1" applyAlignment="1">
      <alignment horizontal="right" vertical="center"/>
    </xf>
    <xf numFmtId="180" fontId="7" fillId="0" borderId="3" xfId="0" applyNumberFormat="1" applyFont="1" applyAlignment="1">
      <alignment vertical="center"/>
    </xf>
    <xf numFmtId="180" fontId="7" fillId="0" borderId="3" xfId="0" applyNumberFormat="1" applyFont="1" applyFill="1" applyAlignment="1">
      <alignment vertical="center"/>
    </xf>
    <xf numFmtId="181" fontId="7" fillId="0" borderId="5" xfId="0" applyNumberFormat="1" applyFont="1" applyFill="1" applyBorder="1" applyAlignment="1">
      <alignment horizontal="right" vertical="center"/>
    </xf>
    <xf numFmtId="181" fontId="7" fillId="0" borderId="7" xfId="0" applyNumberFormat="1" applyFont="1" applyFill="1" applyBorder="1" applyAlignment="1">
      <alignment horizontal="right" vertical="center"/>
    </xf>
    <xf numFmtId="181" fontId="7" fillId="0" borderId="8" xfId="0" applyNumberFormat="1" applyFont="1" applyFill="1" applyBorder="1" applyAlignment="1">
      <alignment horizontal="right" vertical="center"/>
    </xf>
    <xf numFmtId="181" fontId="0" fillId="0" borderId="4" xfId="0" applyNumberFormat="1" applyAlignment="1">
      <alignment vertical="center"/>
    </xf>
    <xf numFmtId="181" fontId="0" fillId="0" borderId="0" xfId="0" applyNumberFormat="1" applyAlignment="1">
      <alignment vertical="center"/>
    </xf>
    <xf numFmtId="181" fontId="0" fillId="0" borderId="4" xfId="0" applyNumberFormat="1" applyFont="1" applyAlignment="1">
      <alignment horizontal="centerContinuous" vertical="center"/>
    </xf>
    <xf numFmtId="181" fontId="0" fillId="0" borderId="3" xfId="0" applyNumberFormat="1" applyFont="1" applyAlignment="1">
      <alignment horizontal="center" vertical="center"/>
    </xf>
    <xf numFmtId="181" fontId="0" fillId="0" borderId="4" xfId="0" applyNumberFormat="1" applyFill="1" applyAlignment="1">
      <alignment vertical="center"/>
    </xf>
    <xf numFmtId="181" fontId="0" fillId="0" borderId="0" xfId="0" applyNumberFormat="1" applyFill="1" applyAlignment="1">
      <alignment vertical="center"/>
    </xf>
    <xf numFmtId="181" fontId="0" fillId="0" borderId="0" xfId="0" applyNumberFormat="1" applyFont="1" applyFill="1" applyAlignment="1">
      <alignment horizontal="centerContinuous" vertical="center"/>
    </xf>
    <xf numFmtId="181" fontId="0" fillId="0" borderId="10" xfId="0" applyNumberFormat="1" applyFont="1" applyFill="1" applyBorder="1" applyAlignment="1">
      <alignment horizontal="centerContinuous" vertical="center"/>
    </xf>
    <xf numFmtId="181" fontId="0" fillId="0" borderId="5" xfId="0" applyNumberFormat="1" applyFont="1" applyFill="1" applyBorder="1" applyAlignment="1">
      <alignment horizontal="center" vertical="center"/>
    </xf>
    <xf numFmtId="180" fontId="0" fillId="0" borderId="0" xfId="0" applyNumberFormat="1" applyFont="1" applyBorder="1" applyAlignment="1">
      <alignment horizontal="centerContinuous" vertical="center"/>
    </xf>
    <xf numFmtId="0" fontId="8" fillId="0" borderId="0" xfId="0" applyNumberFormat="1" applyFont="1" applyBorder="1" applyAlignment="1">
      <alignment/>
    </xf>
    <xf numFmtId="0" fontId="0" fillId="0" borderId="4" xfId="0" applyBorder="1" applyAlignment="1">
      <alignment/>
    </xf>
    <xf numFmtId="0" fontId="11" fillId="0" borderId="4" xfId="0" applyNumberFormat="1" applyFont="1" applyBorder="1" applyAlignment="1">
      <alignment/>
    </xf>
    <xf numFmtId="0" fontId="12" fillId="0" borderId="0" xfId="0" applyFont="1" applyAlignment="1">
      <alignment/>
    </xf>
    <xf numFmtId="0" fontId="12" fillId="0" borderId="0" xfId="0" applyFont="1" applyFill="1" applyAlignment="1">
      <alignment/>
    </xf>
    <xf numFmtId="0" fontId="12" fillId="0" borderId="0" xfId="0" applyNumberFormat="1" applyFont="1" applyAlignment="1">
      <alignment/>
    </xf>
    <xf numFmtId="180" fontId="0" fillId="0" borderId="0" xfId="0" applyNumberFormat="1" applyAlignment="1">
      <alignment/>
    </xf>
    <xf numFmtId="180" fontId="13" fillId="0" borderId="0" xfId="0" applyNumberFormat="1" applyFont="1" applyAlignment="1">
      <alignment/>
    </xf>
    <xf numFmtId="180" fontId="0" fillId="0" borderId="1" xfId="0" applyNumberFormat="1" applyAlignment="1">
      <alignment/>
    </xf>
    <xf numFmtId="0" fontId="0" fillId="0" borderId="0" xfId="0" applyAlignment="1">
      <alignment/>
    </xf>
    <xf numFmtId="49" fontId="0" fillId="0" borderId="0" xfId="0" applyNumberFormat="1" applyAlignment="1">
      <alignment/>
    </xf>
    <xf numFmtId="190" fontId="0" fillId="0" borderId="0" xfId="0" applyNumberFormat="1" applyAlignment="1">
      <alignment/>
    </xf>
    <xf numFmtId="0" fontId="0" fillId="0" borderId="0" xfId="0" applyFont="1" applyFill="1" applyAlignment="1">
      <alignment/>
    </xf>
    <xf numFmtId="0" fontId="0" fillId="0" borderId="0" xfId="0" applyFont="1" applyAlignment="1">
      <alignment/>
    </xf>
    <xf numFmtId="0" fontId="12" fillId="0" borderId="0" xfId="0" applyNumberFormat="1" applyFont="1" applyFill="1" applyAlignment="1">
      <alignment/>
    </xf>
    <xf numFmtId="0" fontId="0" fillId="0" borderId="11" xfId="0" applyNumberFormat="1" applyBorder="1" applyAlignment="1">
      <alignment vertical="center"/>
    </xf>
    <xf numFmtId="0" fontId="0" fillId="0" borderId="6" xfId="0" applyNumberFormat="1" applyBorder="1" applyAlignment="1">
      <alignment vertical="center"/>
    </xf>
    <xf numFmtId="0" fontId="0" fillId="0" borderId="3" xfId="0" applyNumberFormat="1" applyBorder="1" applyAlignment="1">
      <alignment vertical="center"/>
    </xf>
    <xf numFmtId="0" fontId="0" fillId="0" borderId="10" xfId="0" applyNumberFormat="1" applyBorder="1" applyAlignment="1">
      <alignment vertical="center"/>
    </xf>
    <xf numFmtId="0" fontId="0" fillId="0" borderId="11"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0" fillId="0" borderId="5" xfId="0" applyNumberFormat="1" applyBorder="1" applyAlignment="1">
      <alignment horizontal="center" vertical="center" wrapText="1"/>
    </xf>
    <xf numFmtId="0" fontId="0" fillId="0" borderId="8" xfId="0" applyNumberFormat="1" applyFont="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vertical="top" wrapText="1"/>
    </xf>
    <xf numFmtId="0" fontId="0" fillId="0" borderId="11" xfId="0" applyBorder="1" applyAlignment="1">
      <alignment horizontal="left" vertical="center"/>
    </xf>
    <xf numFmtId="0" fontId="0" fillId="0" borderId="13" xfId="0" applyBorder="1" applyAlignment="1">
      <alignment horizontal="left" vertical="center"/>
    </xf>
    <xf numFmtId="0" fontId="0" fillId="0" borderId="6" xfId="0" applyBorder="1" applyAlignment="1">
      <alignment horizontal="left" vertical="center"/>
    </xf>
    <xf numFmtId="0" fontId="0" fillId="0" borderId="11" xfId="0" applyNumberFormat="1" applyBorder="1" applyAlignment="1">
      <alignment horizontal="center" vertical="center"/>
    </xf>
    <xf numFmtId="0" fontId="0" fillId="0" borderId="13" xfId="0" applyNumberFormat="1" applyBorder="1" applyAlignment="1">
      <alignment horizontal="center" vertical="center"/>
    </xf>
    <xf numFmtId="0" fontId="0" fillId="0" borderId="6" xfId="0" applyNumberFormat="1" applyBorder="1" applyAlignment="1">
      <alignment horizontal="center" vertical="center"/>
    </xf>
    <xf numFmtId="180" fontId="0" fillId="0" borderId="0" xfId="0" applyNumberFormat="1" applyAlignment="1">
      <alignment horizontal="left" vertical="center"/>
    </xf>
    <xf numFmtId="180" fontId="0" fillId="0" borderId="14" xfId="0" applyNumberFormat="1" applyBorder="1" applyAlignment="1">
      <alignment horizontal="left" vertical="center"/>
    </xf>
    <xf numFmtId="180" fontId="0" fillId="0" borderId="4" xfId="0" applyNumberFormat="1" applyFont="1" applyAlignment="1">
      <alignment horizontal="left" vertical="center"/>
    </xf>
    <xf numFmtId="180" fontId="0" fillId="0" borderId="10" xfId="0" applyNumberFormat="1" applyFont="1" applyBorder="1" applyAlignment="1">
      <alignment horizontal="left" vertical="center"/>
    </xf>
    <xf numFmtId="180" fontId="0" fillId="0" borderId="0" xfId="0" applyNumberFormat="1" applyFont="1" applyAlignment="1">
      <alignment horizontal="left" vertical="center"/>
    </xf>
    <xf numFmtId="180" fontId="0" fillId="0" borderId="14" xfId="0" applyNumberFormat="1" applyFont="1" applyBorder="1" applyAlignment="1">
      <alignment horizontal="left" vertical="center"/>
    </xf>
    <xf numFmtId="180" fontId="0" fillId="0" borderId="0" xfId="0" applyNumberFormat="1" applyFont="1" applyAlignment="1">
      <alignment horizontal="left" vertical="center" shrinkToFit="1"/>
    </xf>
    <xf numFmtId="180" fontId="0" fillId="0" borderId="14" xfId="0" applyNumberFormat="1" applyFont="1" applyBorder="1" applyAlignment="1">
      <alignment horizontal="left" vertical="center" shrinkToFit="1"/>
    </xf>
    <xf numFmtId="180" fontId="0" fillId="0" borderId="15" xfId="0" applyNumberFormat="1" applyBorder="1" applyAlignment="1">
      <alignment horizontal="center" vertical="center"/>
    </xf>
    <xf numFmtId="180" fontId="0" fillId="0" borderId="16" xfId="0" applyNumberFormat="1" applyBorder="1" applyAlignment="1">
      <alignment horizontal="center" vertical="center"/>
    </xf>
    <xf numFmtId="180" fontId="0" fillId="0" borderId="17" xfId="0" applyNumberFormat="1" applyBorder="1" applyAlignment="1">
      <alignment horizontal="center" vertical="center"/>
    </xf>
    <xf numFmtId="0" fontId="0" fillId="0" borderId="18" xfId="0" applyFont="1" applyFill="1" applyBorder="1" applyAlignment="1">
      <alignment wrapText="1"/>
    </xf>
    <xf numFmtId="0" fontId="0" fillId="0" borderId="19" xfId="0" applyFont="1" applyFill="1" applyBorder="1" applyAlignment="1">
      <alignment wrapText="1"/>
    </xf>
    <xf numFmtId="0" fontId="0" fillId="0" borderId="20" xfId="0" applyFont="1" applyFill="1" applyBorder="1" applyAlignment="1">
      <alignment wrapText="1"/>
    </xf>
    <xf numFmtId="0" fontId="0" fillId="0" borderId="21" xfId="0" applyFont="1" applyFill="1" applyBorder="1" applyAlignment="1">
      <alignment wrapText="1"/>
    </xf>
    <xf numFmtId="180" fontId="0" fillId="0" borderId="4" xfId="0" applyNumberFormat="1" applyAlignment="1">
      <alignment horizontal="left" vertical="center"/>
    </xf>
    <xf numFmtId="180" fontId="0" fillId="0" borderId="10" xfId="0" applyNumberFormat="1" applyBorder="1" applyAlignment="1">
      <alignment horizontal="left" vertical="center"/>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28</xdr:row>
      <xdr:rowOff>0</xdr:rowOff>
    </xdr:from>
    <xdr:to>
      <xdr:col>8</xdr:col>
      <xdr:colOff>200025</xdr:colOff>
      <xdr:row>32</xdr:row>
      <xdr:rowOff>190500</xdr:rowOff>
    </xdr:to>
    <xdr:sp>
      <xdr:nvSpPr>
        <xdr:cNvPr id="1" name="AutoShape 2"/>
        <xdr:cNvSpPr>
          <a:spLocks/>
        </xdr:cNvSpPr>
      </xdr:nvSpPr>
      <xdr:spPr>
        <a:xfrm>
          <a:off x="8048625" y="5724525"/>
          <a:ext cx="0" cy="990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4</xdr:row>
      <xdr:rowOff>9525</xdr:rowOff>
    </xdr:from>
    <xdr:to>
      <xdr:col>14</xdr:col>
      <xdr:colOff>0</xdr:colOff>
      <xdr:row>16</xdr:row>
      <xdr:rowOff>9525</xdr:rowOff>
    </xdr:to>
    <xdr:sp>
      <xdr:nvSpPr>
        <xdr:cNvPr id="1" name="AutoShape 1"/>
        <xdr:cNvSpPr>
          <a:spLocks/>
        </xdr:cNvSpPr>
      </xdr:nvSpPr>
      <xdr:spPr>
        <a:xfrm>
          <a:off x="7115175" y="866775"/>
          <a:ext cx="0" cy="2971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16</xdr:row>
      <xdr:rowOff>38100</xdr:rowOff>
    </xdr:from>
    <xdr:to>
      <xdr:col>13</xdr:col>
      <xdr:colOff>800100</xdr:colOff>
      <xdr:row>27</xdr:row>
      <xdr:rowOff>0</xdr:rowOff>
    </xdr:to>
    <xdr:sp>
      <xdr:nvSpPr>
        <xdr:cNvPr id="2" name="AutoShape 6"/>
        <xdr:cNvSpPr>
          <a:spLocks/>
        </xdr:cNvSpPr>
      </xdr:nvSpPr>
      <xdr:spPr>
        <a:xfrm>
          <a:off x="7115175" y="3867150"/>
          <a:ext cx="0" cy="2686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55"/>
  <sheetViews>
    <sheetView showZeros="0" showOutlineSymbols="0" view="pageBreakPreview" zoomScaleNormal="87" zoomScaleSheetLayoutView="100" workbookViewId="0" topLeftCell="A1">
      <selection activeCell="I11" sqref="I1:I16384"/>
    </sheetView>
  </sheetViews>
  <sheetFormatPr defaultColWidth="9.00390625" defaultRowHeight="13.5"/>
  <cols>
    <col min="1" max="1" width="3.75390625" style="0" customWidth="1"/>
    <col min="2" max="3" width="6.75390625" style="0" customWidth="1"/>
    <col min="4" max="4" width="7.125" style="0" bestFit="1" customWidth="1"/>
    <col min="5" max="5" width="37.25390625" style="0" customWidth="1"/>
    <col min="6" max="7" width="15.125" style="0" customWidth="1"/>
    <col min="8" max="8" width="13.75390625" style="0" customWidth="1"/>
    <col min="9" max="9" width="10.75390625" style="0" hidden="1" customWidth="1"/>
    <col min="10" max="16384" width="10.75390625" style="0" customWidth="1"/>
  </cols>
  <sheetData>
    <row r="1" ht="18.75" customHeight="1">
      <c r="A1" s="1" t="s">
        <v>0</v>
      </c>
    </row>
    <row r="2" spans="2:3" ht="24.75" customHeight="1">
      <c r="B2" t="s">
        <v>1</v>
      </c>
      <c r="C2" t="s">
        <v>2</v>
      </c>
    </row>
    <row r="4" spans="2:9" ht="15.75" customHeight="1">
      <c r="B4" s="10" t="s">
        <v>3</v>
      </c>
      <c r="C4" s="11" t="s">
        <v>62</v>
      </c>
      <c r="D4" s="12"/>
      <c r="E4" s="12"/>
      <c r="F4" s="108" t="s">
        <v>4</v>
      </c>
      <c r="G4" s="109"/>
      <c r="H4" s="5"/>
      <c r="I4" s="8"/>
    </row>
    <row r="5" spans="2:8" ht="15.75" customHeight="1">
      <c r="B5" s="13" t="s">
        <v>5</v>
      </c>
      <c r="C5" s="14"/>
      <c r="D5" s="15"/>
      <c r="E5" s="15"/>
      <c r="F5" s="10" t="s">
        <v>6</v>
      </c>
      <c r="G5" s="16" t="s">
        <v>7</v>
      </c>
      <c r="H5" s="2"/>
    </row>
    <row r="6" spans="2:8" ht="15.75" customHeight="1">
      <c r="B6" s="17"/>
      <c r="C6" s="17" t="s">
        <v>8</v>
      </c>
      <c r="D6" s="104" t="s">
        <v>46</v>
      </c>
      <c r="E6" s="105"/>
      <c r="F6" s="18">
        <v>0</v>
      </c>
      <c r="G6" s="18">
        <v>1</v>
      </c>
      <c r="H6" s="2"/>
    </row>
    <row r="7" spans="2:8" ht="15.75" customHeight="1">
      <c r="B7" s="19"/>
      <c r="C7" s="17"/>
      <c r="D7" s="104" t="s">
        <v>47</v>
      </c>
      <c r="E7" s="105"/>
      <c r="F7" s="18">
        <v>1</v>
      </c>
      <c r="G7" s="18">
        <v>1</v>
      </c>
      <c r="H7" s="2"/>
    </row>
    <row r="8" spans="2:8" ht="15.75" customHeight="1">
      <c r="B8" s="19"/>
      <c r="C8" s="13" t="s">
        <v>9</v>
      </c>
      <c r="D8" s="104" t="s">
        <v>48</v>
      </c>
      <c r="E8" s="105"/>
      <c r="F8" s="18">
        <v>0</v>
      </c>
      <c r="G8" s="18">
        <v>1</v>
      </c>
      <c r="H8" s="2"/>
    </row>
    <row r="9" spans="2:8" ht="15.75" customHeight="1">
      <c r="B9" s="19"/>
      <c r="C9" s="13" t="s">
        <v>10</v>
      </c>
      <c r="D9" s="104" t="s">
        <v>49</v>
      </c>
      <c r="E9" s="105"/>
      <c r="F9" s="18">
        <v>0</v>
      </c>
      <c r="G9" s="18">
        <v>1</v>
      </c>
      <c r="H9" s="2"/>
    </row>
    <row r="10" spans="2:8" ht="15.75" customHeight="1">
      <c r="B10" s="13"/>
      <c r="C10" s="19"/>
      <c r="D10" s="104" t="s">
        <v>50</v>
      </c>
      <c r="E10" s="105"/>
      <c r="F10" s="18">
        <v>9</v>
      </c>
      <c r="G10" s="18">
        <v>11</v>
      </c>
      <c r="H10" s="2"/>
    </row>
    <row r="11" spans="2:8" ht="15.75" customHeight="1">
      <c r="B11" s="13" t="s">
        <v>11</v>
      </c>
      <c r="C11" s="10" t="s">
        <v>12</v>
      </c>
      <c r="D11" s="104" t="s">
        <v>51</v>
      </c>
      <c r="E11" s="105"/>
      <c r="F11" s="18">
        <v>0</v>
      </c>
      <c r="G11" s="18">
        <v>2</v>
      </c>
      <c r="H11" s="2"/>
    </row>
    <row r="12" spans="2:8" ht="15.75" customHeight="1">
      <c r="B12" s="19"/>
      <c r="C12" s="13" t="s">
        <v>13</v>
      </c>
      <c r="D12" s="104" t="s">
        <v>50</v>
      </c>
      <c r="E12" s="105"/>
      <c r="F12" s="18">
        <v>1</v>
      </c>
      <c r="G12" s="18">
        <v>9</v>
      </c>
      <c r="H12" s="2"/>
    </row>
    <row r="13" spans="2:8" ht="15.75" customHeight="1">
      <c r="B13" s="19"/>
      <c r="C13" s="17"/>
      <c r="D13" s="104" t="s">
        <v>52</v>
      </c>
      <c r="E13" s="105"/>
      <c r="F13" s="18">
        <v>0</v>
      </c>
      <c r="G13" s="18">
        <v>0</v>
      </c>
      <c r="H13" s="2"/>
    </row>
    <row r="14" spans="2:8" ht="15.75" customHeight="1">
      <c r="B14" s="19"/>
      <c r="C14" s="13" t="s">
        <v>14</v>
      </c>
      <c r="D14" s="104" t="s">
        <v>53</v>
      </c>
      <c r="E14" s="105"/>
      <c r="F14" s="18">
        <v>1</v>
      </c>
      <c r="G14" s="18">
        <v>13</v>
      </c>
      <c r="H14" s="2"/>
    </row>
    <row r="15" spans="2:8" ht="15.75" customHeight="1">
      <c r="B15" s="13" t="s">
        <v>15</v>
      </c>
      <c r="C15" s="19"/>
      <c r="D15" s="104" t="s">
        <v>54</v>
      </c>
      <c r="E15" s="105"/>
      <c r="F15" s="18">
        <v>9</v>
      </c>
      <c r="G15" s="18">
        <v>14</v>
      </c>
      <c r="H15" s="2"/>
    </row>
    <row r="16" spans="2:8" ht="15.75" customHeight="1">
      <c r="B16" s="19"/>
      <c r="C16" s="13" t="s">
        <v>13</v>
      </c>
      <c r="D16" s="104" t="s">
        <v>55</v>
      </c>
      <c r="E16" s="105"/>
      <c r="F16" s="18">
        <v>0</v>
      </c>
      <c r="G16" s="18">
        <v>9</v>
      </c>
      <c r="H16" s="2"/>
    </row>
    <row r="17" spans="2:8" ht="15.75" customHeight="1">
      <c r="B17" s="19"/>
      <c r="C17" s="19"/>
      <c r="D17" s="104" t="s">
        <v>50</v>
      </c>
      <c r="E17" s="105"/>
      <c r="F17" s="18">
        <v>0</v>
      </c>
      <c r="G17" s="18">
        <v>7</v>
      </c>
      <c r="H17" s="2"/>
    </row>
    <row r="18" spans="2:8" ht="15.75" customHeight="1">
      <c r="B18" s="19"/>
      <c r="C18" s="110" t="s">
        <v>82</v>
      </c>
      <c r="D18" s="104" t="s">
        <v>81</v>
      </c>
      <c r="E18" s="105"/>
      <c r="F18" s="18">
        <v>2</v>
      </c>
      <c r="G18" s="18">
        <v>2</v>
      </c>
      <c r="H18" s="2"/>
    </row>
    <row r="19" spans="2:8" ht="15.75" customHeight="1">
      <c r="B19" s="13" t="s">
        <v>16</v>
      </c>
      <c r="C19" s="111"/>
      <c r="D19" s="104" t="s">
        <v>50</v>
      </c>
      <c r="E19" s="105"/>
      <c r="F19" s="18">
        <v>0</v>
      </c>
      <c r="G19" s="18">
        <v>0</v>
      </c>
      <c r="H19" s="2"/>
    </row>
    <row r="20" spans="2:8" ht="15.75" customHeight="1">
      <c r="B20" s="19"/>
      <c r="C20" s="10" t="s">
        <v>17</v>
      </c>
      <c r="D20" s="104" t="s">
        <v>56</v>
      </c>
      <c r="E20" s="105"/>
      <c r="F20" s="18">
        <v>0</v>
      </c>
      <c r="G20" s="18">
        <v>1</v>
      </c>
      <c r="H20" s="2"/>
    </row>
    <row r="21" spans="2:8" ht="15.75" customHeight="1">
      <c r="B21" s="19"/>
      <c r="C21" s="20" t="s">
        <v>85</v>
      </c>
      <c r="D21" s="104" t="s">
        <v>57</v>
      </c>
      <c r="E21" s="105"/>
      <c r="F21" s="18">
        <v>0</v>
      </c>
      <c r="G21" s="18">
        <v>0</v>
      </c>
      <c r="H21" s="2"/>
    </row>
    <row r="22" spans="2:8" ht="15.75" customHeight="1">
      <c r="B22" s="19"/>
      <c r="C22" s="10" t="s">
        <v>18</v>
      </c>
      <c r="D22" s="104" t="s">
        <v>58</v>
      </c>
      <c r="E22" s="105"/>
      <c r="F22" s="18">
        <v>3</v>
      </c>
      <c r="G22" s="18">
        <v>10</v>
      </c>
      <c r="H22" s="2"/>
    </row>
    <row r="23" spans="2:8" ht="15.75" customHeight="1">
      <c r="B23" s="13" t="s">
        <v>19</v>
      </c>
      <c r="C23" s="19"/>
      <c r="D23" s="104" t="s">
        <v>59</v>
      </c>
      <c r="E23" s="105"/>
      <c r="F23" s="18">
        <v>0</v>
      </c>
      <c r="G23" s="18">
        <v>1</v>
      </c>
      <c r="H23" s="2"/>
    </row>
    <row r="24" spans="2:8" ht="15.75" customHeight="1">
      <c r="B24" s="19"/>
      <c r="C24" s="13" t="s">
        <v>20</v>
      </c>
      <c r="D24" s="104" t="s">
        <v>50</v>
      </c>
      <c r="E24" s="105"/>
      <c r="F24" s="18">
        <v>0</v>
      </c>
      <c r="G24" s="18">
        <v>1</v>
      </c>
      <c r="H24" s="2"/>
    </row>
    <row r="25" spans="2:8" ht="15.75" customHeight="1">
      <c r="B25" s="19"/>
      <c r="C25" s="10" t="s">
        <v>21</v>
      </c>
      <c r="D25" s="104" t="s">
        <v>60</v>
      </c>
      <c r="E25" s="105"/>
      <c r="F25" s="18">
        <v>1</v>
      </c>
      <c r="G25" s="18">
        <v>1</v>
      </c>
      <c r="H25" s="2"/>
    </row>
    <row r="26" spans="2:8" ht="15.75" customHeight="1">
      <c r="B26" s="19"/>
      <c r="C26" s="19"/>
      <c r="D26" s="104" t="s">
        <v>61</v>
      </c>
      <c r="E26" s="105"/>
      <c r="F26" s="18">
        <v>0</v>
      </c>
      <c r="G26" s="18">
        <v>0</v>
      </c>
      <c r="H26" s="2"/>
    </row>
    <row r="27" spans="2:8" ht="15.75" customHeight="1">
      <c r="B27" s="19"/>
      <c r="C27" s="13" t="s">
        <v>22</v>
      </c>
      <c r="D27" s="106" t="s">
        <v>50</v>
      </c>
      <c r="E27" s="107"/>
      <c r="F27" s="18">
        <v>0</v>
      </c>
      <c r="G27" s="18">
        <v>2</v>
      </c>
      <c r="H27" s="2"/>
    </row>
    <row r="28" spans="2:8" ht="15.75" customHeight="1">
      <c r="B28" s="19"/>
      <c r="C28" s="117" t="s">
        <v>84</v>
      </c>
      <c r="D28" s="118"/>
      <c r="E28" s="119"/>
      <c r="F28" s="21">
        <f>SUM(F6:F27)</f>
        <v>27</v>
      </c>
      <c r="G28" s="21">
        <f>SUM(G6:G27)</f>
        <v>87</v>
      </c>
      <c r="H28" s="2"/>
    </row>
    <row r="29" spans="2:8" ht="15.75" customHeight="1">
      <c r="B29" s="22" t="s">
        <v>86</v>
      </c>
      <c r="C29" s="23" t="s">
        <v>91</v>
      </c>
      <c r="D29" s="23" t="s">
        <v>94</v>
      </c>
      <c r="E29" s="24" t="s">
        <v>97</v>
      </c>
      <c r="F29" s="25" t="s">
        <v>104</v>
      </c>
      <c r="G29" s="18"/>
      <c r="H29" s="2"/>
    </row>
    <row r="30" spans="2:8" ht="15.75" customHeight="1">
      <c r="B30" s="26" t="s">
        <v>87</v>
      </c>
      <c r="C30" s="27" t="s">
        <v>92</v>
      </c>
      <c r="D30" s="28" t="s">
        <v>95</v>
      </c>
      <c r="E30" s="24" t="s">
        <v>98</v>
      </c>
      <c r="F30" s="25" t="s">
        <v>99</v>
      </c>
      <c r="G30" s="18"/>
      <c r="H30" s="2"/>
    </row>
    <row r="31" spans="2:9" ht="15.75" customHeight="1">
      <c r="B31" s="26" t="s">
        <v>88</v>
      </c>
      <c r="C31" s="28" t="s">
        <v>93</v>
      </c>
      <c r="D31" s="29" t="s">
        <v>96</v>
      </c>
      <c r="E31" s="24"/>
      <c r="F31" s="18"/>
      <c r="G31" s="18"/>
      <c r="H31" s="2"/>
      <c r="I31" t="s">
        <v>123</v>
      </c>
    </row>
    <row r="32" spans="2:9" ht="15.75" customHeight="1">
      <c r="B32" s="26" t="s">
        <v>89</v>
      </c>
      <c r="C32" s="114" t="s">
        <v>83</v>
      </c>
      <c r="D32" s="115"/>
      <c r="E32" s="116"/>
      <c r="F32" s="18">
        <v>1</v>
      </c>
      <c r="G32" s="18">
        <v>1</v>
      </c>
      <c r="H32" s="2"/>
      <c r="I32" t="s">
        <v>122</v>
      </c>
    </row>
    <row r="33" spans="2:8" ht="15.75" customHeight="1">
      <c r="B33" s="11" t="s">
        <v>63</v>
      </c>
      <c r="C33" s="12"/>
      <c r="D33" s="12"/>
      <c r="E33" s="12"/>
      <c r="F33" s="21">
        <f>SUM(F6:F32)-F28</f>
        <v>28</v>
      </c>
      <c r="G33" s="30">
        <f>SUM(G6:G32)-G28</f>
        <v>88</v>
      </c>
      <c r="H33" s="9"/>
    </row>
    <row r="34" spans="2:8" ht="21.75" customHeight="1">
      <c r="B34" s="91" t="s">
        <v>102</v>
      </c>
      <c r="C34" s="90"/>
      <c r="D34" s="90"/>
      <c r="E34" s="90"/>
      <c r="F34" s="90"/>
      <c r="G34" s="90"/>
      <c r="H34" s="8"/>
    </row>
    <row r="35" spans="2:8" ht="21.75" customHeight="1">
      <c r="B35" s="89"/>
      <c r="C35" s="8"/>
      <c r="D35" s="8"/>
      <c r="E35" s="8"/>
      <c r="F35" s="8"/>
      <c r="G35" s="8"/>
      <c r="H35" s="8"/>
    </row>
    <row r="36" spans="1:8" ht="13.5">
      <c r="A36" s="92"/>
      <c r="B36" s="92"/>
      <c r="C36" s="92"/>
      <c r="D36" s="92"/>
      <c r="E36" s="92"/>
      <c r="F36" s="92"/>
      <c r="G36" s="92"/>
      <c r="H36" s="92"/>
    </row>
    <row r="37" spans="1:8" ht="13.5">
      <c r="A37" s="102" t="s">
        <v>109</v>
      </c>
      <c r="B37" s="101"/>
      <c r="C37" s="101"/>
      <c r="D37" s="101"/>
      <c r="E37" s="101"/>
      <c r="F37" s="101"/>
      <c r="G37" s="101"/>
      <c r="H37" s="93"/>
    </row>
    <row r="38" spans="1:8" ht="13.5">
      <c r="A38" s="92" t="s">
        <v>110</v>
      </c>
      <c r="B38" s="112" t="s">
        <v>120</v>
      </c>
      <c r="C38" s="112"/>
      <c r="D38" s="112"/>
      <c r="E38" s="112"/>
      <c r="F38" s="112"/>
      <c r="G38" s="112"/>
      <c r="H38" s="93"/>
    </row>
    <row r="39" spans="1:8" ht="13.5">
      <c r="A39" s="92"/>
      <c r="B39" s="112"/>
      <c r="C39" s="112"/>
      <c r="D39" s="112"/>
      <c r="E39" s="112"/>
      <c r="F39" s="112"/>
      <c r="G39" s="112"/>
      <c r="H39" s="93"/>
    </row>
    <row r="40" spans="1:8" ht="13.5">
      <c r="A40" s="92"/>
      <c r="B40" s="101" t="s">
        <v>111</v>
      </c>
      <c r="C40" s="101"/>
      <c r="D40" s="101"/>
      <c r="E40" s="101"/>
      <c r="F40" s="101"/>
      <c r="G40" s="101"/>
      <c r="H40" s="93"/>
    </row>
    <row r="41" spans="1:8" ht="13.5">
      <c r="A41" s="101" t="s">
        <v>112</v>
      </c>
      <c r="B41" s="101"/>
      <c r="C41" s="101"/>
      <c r="D41" s="101"/>
      <c r="E41" s="101"/>
      <c r="F41" s="101"/>
      <c r="G41" s="101"/>
      <c r="H41" s="93"/>
    </row>
    <row r="42" spans="1:8" ht="15.75" customHeight="1">
      <c r="A42" s="92"/>
      <c r="B42" s="113" t="s">
        <v>124</v>
      </c>
      <c r="C42" s="113"/>
      <c r="D42" s="113"/>
      <c r="E42" s="113"/>
      <c r="F42" s="113"/>
      <c r="G42" s="113"/>
      <c r="H42" s="93"/>
    </row>
    <row r="43" spans="1:8" ht="15.75" customHeight="1">
      <c r="A43" s="92"/>
      <c r="B43" s="113"/>
      <c r="C43" s="113"/>
      <c r="D43" s="113"/>
      <c r="E43" s="113"/>
      <c r="F43" s="113"/>
      <c r="G43" s="113"/>
      <c r="H43" s="93"/>
    </row>
    <row r="44" spans="1:8" ht="15.75" customHeight="1">
      <c r="A44" s="92"/>
      <c r="B44" s="113"/>
      <c r="C44" s="113"/>
      <c r="D44" s="113"/>
      <c r="E44" s="113"/>
      <c r="F44" s="113"/>
      <c r="G44" s="113"/>
      <c r="H44" s="93"/>
    </row>
    <row r="45" spans="1:8" ht="15.75" customHeight="1">
      <c r="A45" s="92"/>
      <c r="B45" s="113"/>
      <c r="C45" s="113"/>
      <c r="D45" s="113"/>
      <c r="E45" s="113"/>
      <c r="F45" s="113"/>
      <c r="G45" s="113"/>
      <c r="H45" s="93"/>
    </row>
    <row r="46" spans="1:8" ht="15.75" customHeight="1">
      <c r="A46" s="94"/>
      <c r="B46" s="113"/>
      <c r="C46" s="113"/>
      <c r="D46" s="113"/>
      <c r="E46" s="113"/>
      <c r="F46" s="113"/>
      <c r="G46" s="113"/>
      <c r="H46" s="93"/>
    </row>
    <row r="47" spans="1:8" ht="15.75" customHeight="1">
      <c r="A47" s="93"/>
      <c r="B47" s="113"/>
      <c r="C47" s="113"/>
      <c r="D47" s="113"/>
      <c r="E47" s="113"/>
      <c r="F47" s="113"/>
      <c r="G47" s="113"/>
      <c r="H47" s="93"/>
    </row>
    <row r="48" spans="1:8" ht="15.75" customHeight="1">
      <c r="A48" s="92"/>
      <c r="B48" s="113"/>
      <c r="C48" s="113"/>
      <c r="D48" s="113"/>
      <c r="E48" s="113"/>
      <c r="F48" s="113"/>
      <c r="G48" s="113"/>
      <c r="H48" s="103"/>
    </row>
    <row r="49" spans="1:8" ht="15.75" customHeight="1">
      <c r="A49" s="92"/>
      <c r="B49" s="113"/>
      <c r="C49" s="113"/>
      <c r="D49" s="113"/>
      <c r="E49" s="113"/>
      <c r="F49" s="113"/>
      <c r="G49" s="113"/>
      <c r="H49" s="93"/>
    </row>
    <row r="50" spans="1:8" ht="15.75" customHeight="1">
      <c r="A50" s="92"/>
      <c r="B50" s="113"/>
      <c r="C50" s="113"/>
      <c r="D50" s="113"/>
      <c r="E50" s="113"/>
      <c r="F50" s="113"/>
      <c r="G50" s="113"/>
      <c r="H50" s="103"/>
    </row>
    <row r="51" ht="15.75" customHeight="1">
      <c r="B51" s="3"/>
    </row>
    <row r="52" spans="2:8" ht="13.5">
      <c r="B52" s="3"/>
      <c r="C52" s="3"/>
      <c r="D52" s="3"/>
      <c r="E52" s="3"/>
      <c r="F52" s="3"/>
      <c r="G52" s="3"/>
      <c r="H52" s="3"/>
    </row>
    <row r="53" ht="13.5">
      <c r="B53" s="3"/>
    </row>
    <row r="54" ht="13.5">
      <c r="B54" s="3"/>
    </row>
    <row r="55" ht="13.5">
      <c r="B55" s="3"/>
    </row>
  </sheetData>
  <mergeCells count="28">
    <mergeCell ref="B38:G39"/>
    <mergeCell ref="B42:G50"/>
    <mergeCell ref="D16:E16"/>
    <mergeCell ref="D22:E22"/>
    <mergeCell ref="D18:E18"/>
    <mergeCell ref="D17:E17"/>
    <mergeCell ref="D20:E20"/>
    <mergeCell ref="D19:E19"/>
    <mergeCell ref="C32:E32"/>
    <mergeCell ref="C28:E28"/>
    <mergeCell ref="F4:G4"/>
    <mergeCell ref="C18:C19"/>
    <mergeCell ref="D21:E21"/>
    <mergeCell ref="D14:E14"/>
    <mergeCell ref="D15:E15"/>
    <mergeCell ref="D6:E6"/>
    <mergeCell ref="D7:E7"/>
    <mergeCell ref="D8:E8"/>
    <mergeCell ref="D9:E9"/>
    <mergeCell ref="D10:E10"/>
    <mergeCell ref="D11:E11"/>
    <mergeCell ref="D12:E12"/>
    <mergeCell ref="D13:E13"/>
    <mergeCell ref="D27:E27"/>
    <mergeCell ref="D23:E23"/>
    <mergeCell ref="D24:E24"/>
    <mergeCell ref="D26:E26"/>
    <mergeCell ref="D25:E25"/>
  </mergeCells>
  <printOptions horizontalCentered="1"/>
  <pageMargins left="0.7083333333333334" right="0.6298611111111111" top="0.9840277777777777" bottom="0.7083333333333334" header="0.512" footer="0.512"/>
  <pageSetup firstPageNumber="24" useFirstPageNumber="1" fitToHeight="1" fitToWidth="1" horizontalDpi="600" verticalDpi="600" orientation="portrait" paperSize="9" scale="85" r:id="rId2"/>
  <headerFooter alignWithMargins="0">
    <oddFooter>&amp;C&amp;12&amp;P</oddFooter>
  </headerFooter>
  <drawing r:id="rId1"/>
</worksheet>
</file>

<file path=xl/worksheets/sheet2.xml><?xml version="1.0" encoding="utf-8"?>
<worksheet xmlns="http://schemas.openxmlformats.org/spreadsheetml/2006/main" xmlns:r="http://schemas.openxmlformats.org/officeDocument/2006/relationships">
  <dimension ref="A1:P78"/>
  <sheetViews>
    <sheetView tabSelected="1" showOutlineSymbols="0" view="pageBreakPreview" zoomScaleNormal="87" zoomScaleSheetLayoutView="100" workbookViewId="0" topLeftCell="A1">
      <pane xSplit="4" ySplit="4" topLeftCell="E5" activePane="bottomRight" state="frozen"/>
      <selection pane="topLeft" activeCell="G7" sqref="G7"/>
      <selection pane="topRight" activeCell="G7" sqref="G7"/>
      <selection pane="bottomLeft" activeCell="G7" sqref="G7"/>
      <selection pane="bottomRight" activeCell="N1" sqref="N1:P16384"/>
    </sheetView>
  </sheetViews>
  <sheetFormatPr defaultColWidth="9.00390625" defaultRowHeight="13.5"/>
  <cols>
    <col min="1" max="1" width="5.75390625" style="0" customWidth="1"/>
    <col min="2" max="2" width="3.75390625" style="0" customWidth="1"/>
    <col min="3" max="3" width="4.75390625" style="0" customWidth="1"/>
    <col min="4" max="4" width="14.25390625" style="0" bestFit="1" customWidth="1"/>
    <col min="5" max="5" width="12.75390625" style="0" customWidth="1"/>
    <col min="6" max="6" width="5.75390625" style="0" hidden="1" customWidth="1"/>
    <col min="7" max="7" width="8.875" style="0" bestFit="1" customWidth="1"/>
    <col min="8" max="8" width="12.75390625" style="0" customWidth="1"/>
    <col min="9" max="9" width="1.75390625" style="0" hidden="1" customWidth="1"/>
    <col min="10" max="10" width="8.875" style="0" bestFit="1" customWidth="1"/>
    <col min="11" max="11" width="12.75390625" style="6" customWidth="1"/>
    <col min="12" max="12" width="5.75390625" style="6" hidden="1" customWidth="1"/>
    <col min="13" max="13" width="8.875" style="6" bestFit="1" customWidth="1"/>
    <col min="14" max="16" width="10.75390625" style="0" hidden="1" customWidth="1"/>
    <col min="17" max="16384" width="10.75390625" style="0" customWidth="1"/>
  </cols>
  <sheetData>
    <row r="1" ht="18" customHeight="1">
      <c r="A1" s="4" t="s">
        <v>23</v>
      </c>
    </row>
    <row r="2" spans="11:13" ht="13.5">
      <c r="K2" s="7" t="s">
        <v>24</v>
      </c>
      <c r="L2" s="7"/>
      <c r="M2" s="7"/>
    </row>
    <row r="3" spans="1:14" ht="18" customHeight="1">
      <c r="A3" s="31" t="s">
        <v>25</v>
      </c>
      <c r="B3" s="32"/>
      <c r="C3" s="32"/>
      <c r="D3" s="32"/>
      <c r="E3" s="33" t="s">
        <v>103</v>
      </c>
      <c r="F3" s="34"/>
      <c r="G3" s="35"/>
      <c r="H3" s="33" t="s">
        <v>108</v>
      </c>
      <c r="I3" s="34"/>
      <c r="J3" s="35"/>
      <c r="K3" s="33" t="s">
        <v>121</v>
      </c>
      <c r="L3" s="34"/>
      <c r="M3" s="35"/>
      <c r="N3" s="2"/>
    </row>
    <row r="4" spans="1:14" ht="18" customHeight="1">
      <c r="A4" s="36"/>
      <c r="B4" s="37"/>
      <c r="C4" s="37"/>
      <c r="D4" s="37"/>
      <c r="E4" s="38" t="s">
        <v>26</v>
      </c>
      <c r="F4" s="38" t="s">
        <v>27</v>
      </c>
      <c r="G4" s="38" t="s">
        <v>27</v>
      </c>
      <c r="H4" s="38" t="s">
        <v>26</v>
      </c>
      <c r="I4" s="38" t="s">
        <v>27</v>
      </c>
      <c r="J4" s="38" t="s">
        <v>27</v>
      </c>
      <c r="K4" s="39" t="s">
        <v>26</v>
      </c>
      <c r="L4" s="39" t="s">
        <v>27</v>
      </c>
      <c r="M4" s="40" t="s">
        <v>27</v>
      </c>
      <c r="N4" s="2"/>
    </row>
    <row r="5" spans="1:14" ht="19.5" customHeight="1">
      <c r="A5" s="38"/>
      <c r="B5" s="41">
        <v>1</v>
      </c>
      <c r="C5" s="122" t="s">
        <v>28</v>
      </c>
      <c r="D5" s="123"/>
      <c r="E5" s="42">
        <v>42401493</v>
      </c>
      <c r="F5" s="43"/>
      <c r="G5" s="76">
        <f>IF(ISERROR(E5/$E$16*100),"－",E5/$E$16*100)</f>
        <v>83.18472695869102</v>
      </c>
      <c r="H5" s="42">
        <v>41869330</v>
      </c>
      <c r="I5" s="43"/>
      <c r="J5" s="76">
        <f>IF(ISERROR(H5/$H$16*100),"－",H5/$H$16*100)</f>
        <v>84.06981773765403</v>
      </c>
      <c r="K5" s="45">
        <v>42588696</v>
      </c>
      <c r="L5" s="46"/>
      <c r="M5" s="76">
        <f>IF(ISERROR(K5/$K$16*100),"－",K5/$K$16*100)</f>
        <v>78.78753536737196</v>
      </c>
      <c r="N5" s="2"/>
    </row>
    <row r="6" spans="1:14" ht="19.5" customHeight="1">
      <c r="A6" s="36"/>
      <c r="B6" s="47"/>
      <c r="C6" s="48"/>
      <c r="D6" s="49" t="s">
        <v>29</v>
      </c>
      <c r="E6" s="50">
        <v>32931950</v>
      </c>
      <c r="F6" s="51"/>
      <c r="G6" s="77">
        <f aca="true" t="shared" si="0" ref="G6:G16">IF(ISERROR(E6/$E$16*100),"－",E6/$E$16*100)</f>
        <v>64.60704742088362</v>
      </c>
      <c r="H6" s="50">
        <v>33427750</v>
      </c>
      <c r="I6" s="51"/>
      <c r="J6" s="77">
        <f aca="true" t="shared" si="1" ref="J6:J16">IF(ISERROR(H6/$H$16*100),"－",H6/$H$16*100)</f>
        <v>67.11989061873847</v>
      </c>
      <c r="K6" s="52">
        <v>34211109</v>
      </c>
      <c r="L6" s="53"/>
      <c r="M6" s="77">
        <f aca="true" t="shared" si="2" ref="M6:M16">IF(ISERROR(K6/$K$16*100),"－",K6/$K$16*100)</f>
        <v>63.28930475576235</v>
      </c>
      <c r="N6" s="2"/>
    </row>
    <row r="7" spans="1:14" ht="19.5" customHeight="1">
      <c r="A7" s="36"/>
      <c r="B7" s="47">
        <v>2</v>
      </c>
      <c r="C7" s="120" t="s">
        <v>64</v>
      </c>
      <c r="D7" s="121"/>
      <c r="E7" s="50">
        <v>319021</v>
      </c>
      <c r="F7" s="51"/>
      <c r="G7" s="77">
        <f t="shared" si="0"/>
        <v>0.6258665179334267</v>
      </c>
      <c r="H7" s="50">
        <v>310089</v>
      </c>
      <c r="I7" s="51"/>
      <c r="J7" s="77">
        <f t="shared" si="1"/>
        <v>0.6226305917111977</v>
      </c>
      <c r="K7" s="52">
        <v>294216</v>
      </c>
      <c r="L7" s="53"/>
      <c r="M7" s="77">
        <f t="shared" si="2"/>
        <v>0.5442888766926959</v>
      </c>
      <c r="N7" s="2"/>
    </row>
    <row r="8" spans="1:15" ht="19.5" customHeight="1">
      <c r="A8" s="36" t="s">
        <v>30</v>
      </c>
      <c r="B8" s="47">
        <v>3</v>
      </c>
      <c r="C8" s="120" t="s">
        <v>65</v>
      </c>
      <c r="D8" s="121"/>
      <c r="E8" s="50">
        <v>1856191</v>
      </c>
      <c r="F8" s="51"/>
      <c r="G8" s="77">
        <f t="shared" si="0"/>
        <v>3.6415402051569186</v>
      </c>
      <c r="H8" s="50">
        <v>1826004</v>
      </c>
      <c r="I8" s="51"/>
      <c r="J8" s="77">
        <f t="shared" si="1"/>
        <v>3.66645044160552</v>
      </c>
      <c r="K8" s="52">
        <v>1749290</v>
      </c>
      <c r="L8" s="53"/>
      <c r="M8" s="77">
        <f t="shared" si="2"/>
        <v>3.236122743527768</v>
      </c>
      <c r="N8" s="2" t="s">
        <v>100</v>
      </c>
      <c r="O8" t="s">
        <v>101</v>
      </c>
    </row>
    <row r="9" spans="1:15" ht="19.5" customHeight="1" thickBot="1">
      <c r="A9" s="36"/>
      <c r="B9" s="47">
        <v>4</v>
      </c>
      <c r="C9" s="124" t="s">
        <v>31</v>
      </c>
      <c r="D9" s="125"/>
      <c r="E9" s="50">
        <v>311996</v>
      </c>
      <c r="F9" s="51"/>
      <c r="G9" s="77">
        <f t="shared" si="0"/>
        <v>0.6120846280625958</v>
      </c>
      <c r="H9" s="50">
        <v>254636</v>
      </c>
      <c r="I9" s="51"/>
      <c r="J9" s="77">
        <f t="shared" si="1"/>
        <v>0.5112859964428682</v>
      </c>
      <c r="K9" s="52">
        <f>SUM(N9:O9)</f>
        <v>1385105</v>
      </c>
      <c r="L9" s="53"/>
      <c r="M9" s="77">
        <f t="shared" si="2"/>
        <v>2.5623937669991994</v>
      </c>
      <c r="N9" s="2">
        <v>1371688</v>
      </c>
      <c r="O9">
        <v>13417</v>
      </c>
    </row>
    <row r="10" spans="1:16" ht="19.5" customHeight="1">
      <c r="A10" s="36"/>
      <c r="B10" s="47">
        <v>5</v>
      </c>
      <c r="C10" s="120" t="s">
        <v>66</v>
      </c>
      <c r="D10" s="121"/>
      <c r="E10" s="50">
        <v>420868</v>
      </c>
      <c r="F10" s="51"/>
      <c r="G10" s="77">
        <f t="shared" si="0"/>
        <v>0.8256735126201894</v>
      </c>
      <c r="H10" s="50">
        <v>468462</v>
      </c>
      <c r="I10" s="51"/>
      <c r="J10" s="77">
        <f t="shared" si="1"/>
        <v>0.9406292137231927</v>
      </c>
      <c r="K10" s="52">
        <v>450243</v>
      </c>
      <c r="L10" s="53"/>
      <c r="M10" s="77">
        <f t="shared" si="2"/>
        <v>0.8329331399677429</v>
      </c>
      <c r="N10" s="2"/>
      <c r="O10" s="131" t="s">
        <v>113</v>
      </c>
      <c r="P10" s="132"/>
    </row>
    <row r="11" spans="1:16" ht="19.5" customHeight="1" thickBot="1">
      <c r="A11" s="36"/>
      <c r="B11" s="47">
        <v>6</v>
      </c>
      <c r="C11" s="120" t="s">
        <v>67</v>
      </c>
      <c r="D11" s="121"/>
      <c r="E11" s="50">
        <v>549236</v>
      </c>
      <c r="F11" s="51"/>
      <c r="G11" s="77">
        <f t="shared" si="0"/>
        <v>1.0775103295509811</v>
      </c>
      <c r="H11" s="50">
        <v>920483</v>
      </c>
      <c r="I11" s="51"/>
      <c r="J11" s="77">
        <f t="shared" si="1"/>
        <v>1.8482463903914632</v>
      </c>
      <c r="K11" s="52">
        <v>2828492</v>
      </c>
      <c r="L11" s="53"/>
      <c r="M11" s="77">
        <f t="shared" si="2"/>
        <v>5.232607109791027</v>
      </c>
      <c r="N11" s="2"/>
      <c r="O11" s="133"/>
      <c r="P11" s="134"/>
    </row>
    <row r="12" spans="1:14" ht="19.5" customHeight="1">
      <c r="A12" s="36"/>
      <c r="B12" s="47">
        <v>7</v>
      </c>
      <c r="C12" s="120" t="s">
        <v>68</v>
      </c>
      <c r="D12" s="121"/>
      <c r="E12" s="50">
        <v>2204091</v>
      </c>
      <c r="F12" s="51"/>
      <c r="G12" s="77">
        <f t="shared" si="0"/>
        <v>4.324062551927317</v>
      </c>
      <c r="H12" s="50">
        <v>1798390</v>
      </c>
      <c r="I12" s="51"/>
      <c r="J12" s="77">
        <f t="shared" si="1"/>
        <v>3.6110040337693405</v>
      </c>
      <c r="K12" s="52">
        <v>2557284</v>
      </c>
      <c r="L12" s="53"/>
      <c r="M12" s="77">
        <f t="shared" si="2"/>
        <v>4.730882194524445</v>
      </c>
      <c r="N12" s="2"/>
    </row>
    <row r="13" spans="1:14" ht="19.5" customHeight="1">
      <c r="A13" s="36" t="s">
        <v>32</v>
      </c>
      <c r="B13" s="47">
        <v>8</v>
      </c>
      <c r="C13" s="120" t="s">
        <v>69</v>
      </c>
      <c r="D13" s="121"/>
      <c r="E13" s="50">
        <v>1129162</v>
      </c>
      <c r="F13" s="51"/>
      <c r="G13" s="77">
        <f t="shared" si="0"/>
        <v>2.215229370865065</v>
      </c>
      <c r="H13" s="50">
        <v>931042</v>
      </c>
      <c r="I13" s="51"/>
      <c r="J13" s="77">
        <f t="shared" si="1"/>
        <v>1.8694479048530486</v>
      </c>
      <c r="K13" s="52">
        <v>1101609</v>
      </c>
      <c r="L13" s="53"/>
      <c r="M13" s="77">
        <f t="shared" si="2"/>
        <v>2.037936499594053</v>
      </c>
      <c r="N13" s="97"/>
    </row>
    <row r="14" spans="1:14" ht="19.5" customHeight="1">
      <c r="A14" s="36"/>
      <c r="B14" s="47">
        <v>9</v>
      </c>
      <c r="C14" s="120" t="s">
        <v>70</v>
      </c>
      <c r="D14" s="121"/>
      <c r="E14" s="50">
        <v>1776500</v>
      </c>
      <c r="F14" s="51"/>
      <c r="G14" s="77">
        <f t="shared" si="0"/>
        <v>3.4851996235631275</v>
      </c>
      <c r="H14" s="50">
        <v>1420400</v>
      </c>
      <c r="I14" s="51"/>
      <c r="J14" s="77">
        <f t="shared" si="1"/>
        <v>2.852034391631387</v>
      </c>
      <c r="K14" s="52">
        <v>1096700</v>
      </c>
      <c r="L14" s="53"/>
      <c r="M14" s="77">
        <f t="shared" si="2"/>
        <v>2.028855028512656</v>
      </c>
      <c r="N14" s="2"/>
    </row>
    <row r="15" spans="1:14" ht="19.5" customHeight="1">
      <c r="A15" s="36"/>
      <c r="B15" s="47">
        <v>10</v>
      </c>
      <c r="C15" s="120" t="s">
        <v>45</v>
      </c>
      <c r="D15" s="121"/>
      <c r="E15" s="50">
        <v>4132</v>
      </c>
      <c r="F15" s="51"/>
      <c r="G15" s="77">
        <f t="shared" si="0"/>
        <v>0.008106301629362704</v>
      </c>
      <c r="H15" s="50">
        <v>4210</v>
      </c>
      <c r="I15" s="51"/>
      <c r="J15" s="77">
        <f t="shared" si="1"/>
        <v>0.008453298217944341</v>
      </c>
      <c r="K15" s="52">
        <v>3484</v>
      </c>
      <c r="L15" s="53"/>
      <c r="M15" s="77">
        <f t="shared" si="2"/>
        <v>0.006445273018453627</v>
      </c>
      <c r="N15" s="2"/>
    </row>
    <row r="16" spans="1:15" ht="19.5" customHeight="1">
      <c r="A16" s="36"/>
      <c r="B16" s="128" t="s">
        <v>71</v>
      </c>
      <c r="C16" s="129"/>
      <c r="D16" s="130"/>
      <c r="E16" s="55">
        <f>SUM(E5,E7:E15)</f>
        <v>50972690</v>
      </c>
      <c r="F16" s="55"/>
      <c r="G16" s="78">
        <f t="shared" si="0"/>
        <v>100</v>
      </c>
      <c r="H16" s="55">
        <f>SUM(H5,H7:H15)</f>
        <v>49803046</v>
      </c>
      <c r="I16" s="55"/>
      <c r="J16" s="78">
        <f t="shared" si="1"/>
        <v>100</v>
      </c>
      <c r="K16" s="56">
        <f>SUM(K5:K15)-K6</f>
        <v>54055119</v>
      </c>
      <c r="L16" s="56"/>
      <c r="M16" s="78">
        <f t="shared" si="2"/>
        <v>100</v>
      </c>
      <c r="N16" s="2"/>
      <c r="O16" s="96"/>
    </row>
    <row r="17" spans="1:15" ht="19.5" customHeight="1">
      <c r="A17" s="38"/>
      <c r="B17" s="41">
        <v>1</v>
      </c>
      <c r="C17" s="135" t="s">
        <v>72</v>
      </c>
      <c r="D17" s="136"/>
      <c r="E17" s="42">
        <v>28642011</v>
      </c>
      <c r="F17" s="43"/>
      <c r="G17" s="76">
        <f>IF(ISERROR(E17/$E$27*100),"－",E17/$E$27*100)</f>
        <v>58.281148338813935</v>
      </c>
      <c r="H17" s="42">
        <v>28730983</v>
      </c>
      <c r="I17" s="43"/>
      <c r="J17" s="76">
        <f>IF(ISERROR(H17/$H$27*100),"－",H17/$H$27*100)</f>
        <v>60.776043542165546</v>
      </c>
      <c r="K17" s="45">
        <v>32010166</v>
      </c>
      <c r="L17" s="46"/>
      <c r="M17" s="76">
        <f>IF(ISERROR(K17/$K$27*100),"－",K17/$K$27*100)</f>
        <v>61.17069048987398</v>
      </c>
      <c r="N17" s="2"/>
      <c r="O17" s="96"/>
    </row>
    <row r="18" spans="1:15" ht="19.5" customHeight="1">
      <c r="A18" s="36"/>
      <c r="B18" s="47"/>
      <c r="C18" s="54"/>
      <c r="D18" s="48" t="s">
        <v>73</v>
      </c>
      <c r="E18" s="50">
        <v>15307753</v>
      </c>
      <c r="F18" s="51"/>
      <c r="G18" s="77">
        <f aca="true" t="shared" si="3" ref="G18:G27">IF(ISERROR(E18/$E$27*100),"－",E18/$E$27*100)</f>
        <v>31.148421223877193</v>
      </c>
      <c r="H18" s="50">
        <v>15084631</v>
      </c>
      <c r="I18" s="51"/>
      <c r="J18" s="77">
        <f aca="true" t="shared" si="4" ref="J18:J27">IF(ISERROR(H18/$H$27*100),"－",H18/$H$27*100)</f>
        <v>31.909252477490945</v>
      </c>
      <c r="K18" s="52">
        <v>15040836</v>
      </c>
      <c r="L18" s="53"/>
      <c r="M18" s="77">
        <f aca="true" t="shared" si="5" ref="M18:M27">IF(ISERROR(K18/$K$27*100),"－",K18/$K$27*100)</f>
        <v>28.74269142074909</v>
      </c>
      <c r="N18" s="2"/>
      <c r="O18" s="100"/>
    </row>
    <row r="19" spans="1:14" ht="19.5" customHeight="1">
      <c r="A19" s="36"/>
      <c r="B19" s="47">
        <v>2</v>
      </c>
      <c r="C19" s="120" t="s">
        <v>74</v>
      </c>
      <c r="D19" s="121"/>
      <c r="E19" s="50">
        <v>4167</v>
      </c>
      <c r="F19" s="51"/>
      <c r="G19" s="77">
        <f t="shared" si="3"/>
        <v>0.008479067518263213</v>
      </c>
      <c r="H19" s="50">
        <v>15917</v>
      </c>
      <c r="I19" s="51"/>
      <c r="J19" s="77">
        <f t="shared" si="4"/>
        <v>0.03367000304377504</v>
      </c>
      <c r="K19" s="52">
        <v>16939</v>
      </c>
      <c r="L19" s="53"/>
      <c r="M19" s="77">
        <f t="shared" si="5"/>
        <v>0.03237003913719084</v>
      </c>
      <c r="N19" s="2"/>
    </row>
    <row r="20" spans="1:14" ht="19.5" customHeight="1">
      <c r="A20" s="36" t="s">
        <v>30</v>
      </c>
      <c r="B20" s="47">
        <v>3</v>
      </c>
      <c r="C20" s="120" t="s">
        <v>75</v>
      </c>
      <c r="D20" s="121"/>
      <c r="E20" s="50">
        <v>6544788</v>
      </c>
      <c r="F20" s="51"/>
      <c r="G20" s="77">
        <f t="shared" si="3"/>
        <v>13.317422448936611</v>
      </c>
      <c r="H20" s="50">
        <v>6759271</v>
      </c>
      <c r="I20" s="51"/>
      <c r="J20" s="77">
        <f t="shared" si="4"/>
        <v>14.29821418255327</v>
      </c>
      <c r="K20" s="52">
        <v>6635103</v>
      </c>
      <c r="L20" s="53"/>
      <c r="M20" s="77">
        <f t="shared" si="5"/>
        <v>12.679529121512031</v>
      </c>
      <c r="N20" s="2"/>
    </row>
    <row r="21" spans="1:14" ht="19.5" customHeight="1" thickBot="1">
      <c r="A21" s="36"/>
      <c r="B21" s="47">
        <v>4</v>
      </c>
      <c r="C21" s="120" t="s">
        <v>76</v>
      </c>
      <c r="D21" s="121"/>
      <c r="E21" s="50">
        <v>6042581</v>
      </c>
      <c r="F21" s="51"/>
      <c r="G21" s="77">
        <f t="shared" si="3"/>
        <v>12.295524906065381</v>
      </c>
      <c r="H21" s="50">
        <v>6350480</v>
      </c>
      <c r="I21" s="51"/>
      <c r="J21" s="77">
        <f t="shared" si="4"/>
        <v>13.433478728996201</v>
      </c>
      <c r="K21" s="52">
        <v>6932079</v>
      </c>
      <c r="L21" s="53"/>
      <c r="M21" s="77">
        <f t="shared" si="5"/>
        <v>13.247043422403843</v>
      </c>
      <c r="N21" s="2"/>
    </row>
    <row r="22" spans="1:16" ht="19.5" customHeight="1">
      <c r="A22" s="36"/>
      <c r="B22" s="47">
        <v>5</v>
      </c>
      <c r="C22" s="120" t="s">
        <v>77</v>
      </c>
      <c r="D22" s="121"/>
      <c r="E22" s="50">
        <v>1208179</v>
      </c>
      <c r="F22" s="51"/>
      <c r="G22" s="77">
        <f t="shared" si="3"/>
        <v>2.458418842128085</v>
      </c>
      <c r="H22" s="50">
        <v>1303310</v>
      </c>
      <c r="I22" s="51"/>
      <c r="J22" s="77">
        <f t="shared" si="4"/>
        <v>2.7569549329008263</v>
      </c>
      <c r="K22" s="52">
        <v>1449606</v>
      </c>
      <c r="L22" s="53"/>
      <c r="M22" s="77">
        <f t="shared" si="5"/>
        <v>2.770163702314579</v>
      </c>
      <c r="N22" s="2"/>
      <c r="O22" s="131" t="s">
        <v>114</v>
      </c>
      <c r="P22" s="132"/>
    </row>
    <row r="23" spans="1:16" ht="19.5" customHeight="1" thickBot="1">
      <c r="A23" s="36"/>
      <c r="B23" s="47">
        <v>6</v>
      </c>
      <c r="C23" s="120" t="s">
        <v>78</v>
      </c>
      <c r="D23" s="121"/>
      <c r="E23" s="50">
        <v>1896228</v>
      </c>
      <c r="F23" s="51"/>
      <c r="G23" s="77">
        <f t="shared" si="3"/>
        <v>3.8584701804706545</v>
      </c>
      <c r="H23" s="50">
        <v>959730</v>
      </c>
      <c r="I23" s="51"/>
      <c r="J23" s="77">
        <f t="shared" si="4"/>
        <v>2.030163474348321</v>
      </c>
      <c r="K23" s="52">
        <v>1120531</v>
      </c>
      <c r="L23" s="53"/>
      <c r="M23" s="77">
        <f t="shared" si="5"/>
        <v>2.14130895120347</v>
      </c>
      <c r="N23" s="2"/>
      <c r="O23" s="133"/>
      <c r="P23" s="134"/>
    </row>
    <row r="24" spans="1:14" ht="19.5" customHeight="1">
      <c r="A24" s="36" t="s">
        <v>33</v>
      </c>
      <c r="B24" s="47">
        <v>7</v>
      </c>
      <c r="C24" s="124" t="s">
        <v>34</v>
      </c>
      <c r="D24" s="125"/>
      <c r="E24" s="50">
        <v>3318653</v>
      </c>
      <c r="F24" s="51"/>
      <c r="G24" s="77">
        <f t="shared" si="3"/>
        <v>6.7528396584321495</v>
      </c>
      <c r="H24" s="50">
        <v>2675214</v>
      </c>
      <c r="I24" s="51"/>
      <c r="J24" s="77">
        <f t="shared" si="4"/>
        <v>5.659010084987724</v>
      </c>
      <c r="K24" s="52">
        <v>2835183</v>
      </c>
      <c r="L24" s="53"/>
      <c r="M24" s="77">
        <f t="shared" si="5"/>
        <v>5.4179694593009105</v>
      </c>
      <c r="N24" s="2"/>
    </row>
    <row r="25" spans="1:14" ht="19.5" customHeight="1">
      <c r="A25" s="36"/>
      <c r="B25" s="47">
        <v>8</v>
      </c>
      <c r="C25" s="126" t="s">
        <v>35</v>
      </c>
      <c r="D25" s="127"/>
      <c r="E25" s="50" t="s">
        <v>90</v>
      </c>
      <c r="F25" s="51"/>
      <c r="G25" s="77" t="str">
        <f t="shared" si="3"/>
        <v>－</v>
      </c>
      <c r="H25" s="50" t="s">
        <v>90</v>
      </c>
      <c r="I25" s="51"/>
      <c r="J25" s="77" t="str">
        <f t="shared" si="4"/>
        <v>－</v>
      </c>
      <c r="K25" s="50" t="s">
        <v>90</v>
      </c>
      <c r="L25" s="53"/>
      <c r="M25" s="77" t="str">
        <f t="shared" si="5"/>
        <v>－</v>
      </c>
      <c r="N25" s="97">
        <f>SUM(K17:K25)-K18</f>
        <v>50999607</v>
      </c>
    </row>
    <row r="26" spans="1:14" ht="19.5" customHeight="1">
      <c r="A26" s="36"/>
      <c r="B26" s="47">
        <v>9</v>
      </c>
      <c r="C26" s="120" t="s">
        <v>45</v>
      </c>
      <c r="D26" s="121"/>
      <c r="E26" s="57">
        <v>1487948</v>
      </c>
      <c r="F26" s="51"/>
      <c r="G26" s="77">
        <f t="shared" si="3"/>
        <v>3.02769655763492</v>
      </c>
      <c r="H26" s="57">
        <v>478628</v>
      </c>
      <c r="I26" s="51"/>
      <c r="J26" s="77">
        <f t="shared" si="4"/>
        <v>1.0124650510043325</v>
      </c>
      <c r="K26" s="52">
        <f>N26</f>
        <v>1329647</v>
      </c>
      <c r="L26" s="53"/>
      <c r="M26" s="77">
        <f t="shared" si="5"/>
        <v>2.5409248142539926</v>
      </c>
      <c r="N26" s="97">
        <f>K27-N25</f>
        <v>1329647</v>
      </c>
    </row>
    <row r="27" spans="1:15" ht="19.5" customHeight="1">
      <c r="A27" s="36"/>
      <c r="B27" s="128" t="s">
        <v>79</v>
      </c>
      <c r="C27" s="129"/>
      <c r="D27" s="130"/>
      <c r="E27" s="55">
        <f>SUM(E17,E19:E26)</f>
        <v>49144555</v>
      </c>
      <c r="F27" s="55"/>
      <c r="G27" s="78">
        <f t="shared" si="3"/>
        <v>100</v>
      </c>
      <c r="H27" s="55">
        <f>SUM(H17,H19:H26)</f>
        <v>47273533</v>
      </c>
      <c r="I27" s="55"/>
      <c r="J27" s="78">
        <f t="shared" si="4"/>
        <v>100</v>
      </c>
      <c r="K27" s="56">
        <v>52329254</v>
      </c>
      <c r="L27" s="56"/>
      <c r="M27" s="78">
        <f t="shared" si="5"/>
        <v>100</v>
      </c>
      <c r="N27" s="2"/>
      <c r="O27" s="96"/>
    </row>
    <row r="28" spans="1:15" ht="13.5">
      <c r="A28" s="58"/>
      <c r="B28" s="58"/>
      <c r="C28" s="58"/>
      <c r="D28" s="58"/>
      <c r="E28" s="58"/>
      <c r="F28" s="58"/>
      <c r="G28" s="79"/>
      <c r="H28" s="58"/>
      <c r="I28" s="58"/>
      <c r="J28" s="79"/>
      <c r="K28" s="59"/>
      <c r="L28" s="59"/>
      <c r="M28" s="83"/>
      <c r="O28" s="100"/>
    </row>
    <row r="29" spans="1:13" ht="13.5">
      <c r="A29" s="48"/>
      <c r="B29" s="48"/>
      <c r="C29" s="48"/>
      <c r="D29" s="48"/>
      <c r="E29" s="48"/>
      <c r="F29" s="48"/>
      <c r="G29" s="80"/>
      <c r="H29" s="48"/>
      <c r="I29" s="48"/>
      <c r="J29" s="80"/>
      <c r="K29" s="60"/>
      <c r="L29" s="60"/>
      <c r="M29" s="84"/>
    </row>
    <row r="30" spans="1:13" ht="15">
      <c r="A30" s="61" t="s">
        <v>36</v>
      </c>
      <c r="B30" s="48"/>
      <c r="C30" s="48"/>
      <c r="D30" s="48"/>
      <c r="E30" s="48"/>
      <c r="F30" s="48"/>
      <c r="G30" s="80"/>
      <c r="H30" s="48"/>
      <c r="I30" s="48"/>
      <c r="J30" s="80"/>
      <c r="K30" s="60"/>
      <c r="L30" s="60"/>
      <c r="M30" s="84"/>
    </row>
    <row r="31" spans="1:15" ht="13.5">
      <c r="A31" s="48"/>
      <c r="B31" s="48"/>
      <c r="C31" s="48"/>
      <c r="D31" s="48"/>
      <c r="E31" s="48"/>
      <c r="F31" s="48"/>
      <c r="G31" s="80"/>
      <c r="H31" s="48"/>
      <c r="I31" s="48"/>
      <c r="J31" s="80"/>
      <c r="K31" s="62" t="s">
        <v>37</v>
      </c>
      <c r="L31" s="62"/>
      <c r="M31" s="85"/>
      <c r="O31" s="95"/>
    </row>
    <row r="32" spans="1:15" ht="18" customHeight="1">
      <c r="A32" s="31" t="s">
        <v>38</v>
      </c>
      <c r="B32" s="32"/>
      <c r="C32" s="32"/>
      <c r="D32" s="32"/>
      <c r="E32" s="63" t="str">
        <f>E3</f>
        <v>平成１７年度</v>
      </c>
      <c r="F32" s="32"/>
      <c r="G32" s="81"/>
      <c r="H32" s="63" t="str">
        <f>H3</f>
        <v>平成１８年度</v>
      </c>
      <c r="I32" s="32"/>
      <c r="J32" s="81"/>
      <c r="K32" s="64" t="str">
        <f>K3</f>
        <v>平成１９年度</v>
      </c>
      <c r="L32" s="34"/>
      <c r="M32" s="86"/>
      <c r="N32" s="2"/>
      <c r="O32" s="95"/>
    </row>
    <row r="33" spans="1:14" ht="18" customHeight="1">
      <c r="A33" s="65"/>
      <c r="B33" s="66"/>
      <c r="C33" s="66"/>
      <c r="D33" s="66"/>
      <c r="E33" s="47"/>
      <c r="F33" s="58"/>
      <c r="G33" s="82" t="s">
        <v>39</v>
      </c>
      <c r="H33" s="36"/>
      <c r="I33" s="67"/>
      <c r="J33" s="82" t="s">
        <v>39</v>
      </c>
      <c r="K33" s="68"/>
      <c r="L33" s="69"/>
      <c r="M33" s="87" t="s">
        <v>39</v>
      </c>
      <c r="N33" s="2"/>
    </row>
    <row r="34" spans="1:14" ht="19.5" customHeight="1">
      <c r="A34" s="41"/>
      <c r="B34" s="58"/>
      <c r="C34" s="58"/>
      <c r="D34" s="38" t="s">
        <v>40</v>
      </c>
      <c r="E34" s="42">
        <v>1817774</v>
      </c>
      <c r="F34" s="70"/>
      <c r="G34" s="42">
        <v>28</v>
      </c>
      <c r="H34" s="45">
        <v>2441171</v>
      </c>
      <c r="I34" s="71"/>
      <c r="J34" s="72">
        <v>27</v>
      </c>
      <c r="K34" s="45">
        <f>H76</f>
        <v>1637035</v>
      </c>
      <c r="L34" s="71"/>
      <c r="M34" s="72">
        <v>28</v>
      </c>
      <c r="N34" s="2"/>
    </row>
    <row r="35" spans="1:14" ht="19.5" customHeight="1">
      <c r="A35" s="65" t="s">
        <v>41</v>
      </c>
      <c r="B35" s="66"/>
      <c r="C35" s="66"/>
      <c r="D35" s="38" t="s">
        <v>42</v>
      </c>
      <c r="E35" s="42" t="s">
        <v>90</v>
      </c>
      <c r="F35" s="70"/>
      <c r="G35" s="42" t="s">
        <v>90</v>
      </c>
      <c r="H35" s="42" t="s">
        <v>90</v>
      </c>
      <c r="I35" s="70"/>
      <c r="J35" s="73" t="s">
        <v>90</v>
      </c>
      <c r="K35" s="42" t="s">
        <v>80</v>
      </c>
      <c r="L35" s="70"/>
      <c r="M35" s="73" t="s">
        <v>80</v>
      </c>
      <c r="N35" s="2"/>
    </row>
    <row r="36" spans="1:14" ht="19.5" customHeight="1">
      <c r="A36" s="47"/>
      <c r="B36" s="48"/>
      <c r="C36" s="48"/>
      <c r="D36" s="38" t="s">
        <v>19</v>
      </c>
      <c r="E36" s="43">
        <f>SUM(E34:E35)</f>
        <v>1817774</v>
      </c>
      <c r="F36" s="74"/>
      <c r="G36" s="43">
        <f>SUM(G34:G35)</f>
        <v>28</v>
      </c>
      <c r="H36" s="43">
        <f>SUM(H34:H35)</f>
        <v>2441171</v>
      </c>
      <c r="I36" s="74"/>
      <c r="J36" s="43">
        <f>SUM(J34:J35)</f>
        <v>27</v>
      </c>
      <c r="K36" s="46">
        <f>SUM(K34:K35)</f>
        <v>1637035</v>
      </c>
      <c r="L36" s="75"/>
      <c r="M36" s="44">
        <f>SUM(M34:M35)</f>
        <v>28</v>
      </c>
      <c r="N36" s="2"/>
    </row>
    <row r="37" spans="1:14" ht="19.5" customHeight="1">
      <c r="A37" s="41"/>
      <c r="B37" s="58"/>
      <c r="C37" s="58"/>
      <c r="D37" s="38" t="s">
        <v>40</v>
      </c>
      <c r="E37" s="42">
        <v>136466</v>
      </c>
      <c r="F37" s="70"/>
      <c r="G37" s="42">
        <v>9</v>
      </c>
      <c r="H37" s="45">
        <v>792199</v>
      </c>
      <c r="I37" s="71"/>
      <c r="J37" s="72">
        <v>14</v>
      </c>
      <c r="K37" s="45">
        <f>K77</f>
        <v>297035</v>
      </c>
      <c r="L37" s="71"/>
      <c r="M37" s="72">
        <f>M77</f>
        <v>13</v>
      </c>
      <c r="N37" s="2"/>
    </row>
    <row r="38" spans="1:14" ht="19.5" customHeight="1">
      <c r="A38" s="65" t="s">
        <v>43</v>
      </c>
      <c r="B38" s="66"/>
      <c r="C38" s="66"/>
      <c r="D38" s="38" t="s">
        <v>42</v>
      </c>
      <c r="E38" s="42">
        <v>-410245</v>
      </c>
      <c r="F38" s="70"/>
      <c r="G38" s="42">
        <v>19</v>
      </c>
      <c r="H38" s="45">
        <v>-165183</v>
      </c>
      <c r="I38" s="71"/>
      <c r="J38" s="72">
        <v>13</v>
      </c>
      <c r="K38" s="45">
        <f>K78</f>
        <v>-1131860</v>
      </c>
      <c r="L38" s="71"/>
      <c r="M38" s="72">
        <f>M78</f>
        <v>15</v>
      </c>
      <c r="N38" s="2"/>
    </row>
    <row r="39" spans="1:14" ht="19.5" customHeight="1">
      <c r="A39" s="47"/>
      <c r="B39" s="48"/>
      <c r="C39" s="48"/>
      <c r="D39" s="38" t="s">
        <v>19</v>
      </c>
      <c r="E39" s="43">
        <f>SUM(E37:E38)</f>
        <v>-273779</v>
      </c>
      <c r="F39" s="74"/>
      <c r="G39" s="43">
        <f>SUM(G37:G38)</f>
        <v>28</v>
      </c>
      <c r="H39" s="43">
        <f>SUM(H37:H38)</f>
        <v>627016</v>
      </c>
      <c r="I39" s="74"/>
      <c r="J39" s="43">
        <f>SUM(J37:J38)</f>
        <v>27</v>
      </c>
      <c r="K39" s="46">
        <f>SUM(K37:K38)</f>
        <v>-834825</v>
      </c>
      <c r="L39" s="75"/>
      <c r="M39" s="44">
        <f>SUM(M37:M38)</f>
        <v>28</v>
      </c>
      <c r="N39" s="2"/>
    </row>
    <row r="40" spans="1:14" ht="19.5" customHeight="1">
      <c r="A40" s="41"/>
      <c r="B40" s="58"/>
      <c r="C40" s="58"/>
      <c r="D40" s="38" t="s">
        <v>40</v>
      </c>
      <c r="E40" s="42">
        <v>127118</v>
      </c>
      <c r="F40" s="70"/>
      <c r="G40" s="42">
        <v>9</v>
      </c>
      <c r="H40" s="45">
        <v>804506</v>
      </c>
      <c r="I40" s="71"/>
      <c r="J40" s="72">
        <v>14</v>
      </c>
      <c r="K40" s="45">
        <f>N77</f>
        <v>304625</v>
      </c>
      <c r="L40" s="71"/>
      <c r="M40" s="72">
        <f>O77</f>
        <v>11</v>
      </c>
      <c r="N40" s="2"/>
    </row>
    <row r="41" spans="1:14" ht="19.5" customHeight="1">
      <c r="A41" s="65" t="s">
        <v>44</v>
      </c>
      <c r="B41" s="66"/>
      <c r="C41" s="66"/>
      <c r="D41" s="38" t="s">
        <v>42</v>
      </c>
      <c r="E41" s="42">
        <v>-526384</v>
      </c>
      <c r="F41" s="70"/>
      <c r="G41" s="42">
        <v>19</v>
      </c>
      <c r="H41" s="45">
        <v>-399339</v>
      </c>
      <c r="I41" s="71"/>
      <c r="J41" s="72">
        <v>13</v>
      </c>
      <c r="K41" s="45">
        <f>N78</f>
        <v>-1246438</v>
      </c>
      <c r="L41" s="71"/>
      <c r="M41" s="72">
        <f>O78</f>
        <v>17</v>
      </c>
      <c r="N41" s="2"/>
    </row>
    <row r="42" spans="1:14" ht="19.5" customHeight="1">
      <c r="A42" s="47"/>
      <c r="B42" s="48"/>
      <c r="C42" s="48"/>
      <c r="D42" s="38" t="s">
        <v>19</v>
      </c>
      <c r="E42" s="43">
        <f>SUM(E40:E41)</f>
        <v>-399266</v>
      </c>
      <c r="F42" s="74"/>
      <c r="G42" s="43">
        <f>SUM(G40:G41)</f>
        <v>28</v>
      </c>
      <c r="H42" s="43">
        <f>SUM(H40:H41)</f>
        <v>405167</v>
      </c>
      <c r="I42" s="74"/>
      <c r="J42" s="43">
        <f>SUM(J40:J41)</f>
        <v>27</v>
      </c>
      <c r="K42" s="46">
        <f>SUM(K40:K41)</f>
        <v>-941813</v>
      </c>
      <c r="L42" s="75"/>
      <c r="M42" s="44">
        <f>SUM(M40:M41)</f>
        <v>28</v>
      </c>
      <c r="N42" s="2"/>
    </row>
    <row r="43" spans="1:13" ht="13.5">
      <c r="A43" s="58"/>
      <c r="B43" s="58"/>
      <c r="C43" s="58"/>
      <c r="D43" s="58"/>
      <c r="E43" s="58"/>
      <c r="F43" s="58"/>
      <c r="G43" s="58"/>
      <c r="H43" s="58"/>
      <c r="I43" s="58"/>
      <c r="J43" s="58"/>
      <c r="K43" s="59"/>
      <c r="L43" s="59"/>
      <c r="M43" s="59"/>
    </row>
    <row r="44" ht="13.5" hidden="1"/>
    <row r="45" spans="8:14" ht="13.5" hidden="1">
      <c r="H45" s="99" t="s">
        <v>116</v>
      </c>
      <c r="K45" s="99" t="s">
        <v>117</v>
      </c>
      <c r="N45" s="99" t="s">
        <v>118</v>
      </c>
    </row>
    <row r="46" spans="8:14" ht="13.5" hidden="1">
      <c r="H46" s="88" t="s">
        <v>41</v>
      </c>
      <c r="K46" s="88" t="s">
        <v>43</v>
      </c>
      <c r="N46" s="65" t="s">
        <v>44</v>
      </c>
    </row>
    <row r="47" ht="13.5" hidden="1"/>
    <row r="48" spans="8:15" ht="13.5" hidden="1">
      <c r="H48" s="98">
        <v>268204</v>
      </c>
      <c r="K48" s="6">
        <v>-899669</v>
      </c>
      <c r="M48" s="6" t="s">
        <v>107</v>
      </c>
      <c r="N48">
        <v>-899669</v>
      </c>
      <c r="O48" s="6" t="s">
        <v>107</v>
      </c>
    </row>
    <row r="49" spans="8:15" ht="13.5" hidden="1">
      <c r="H49" s="98">
        <v>8859</v>
      </c>
      <c r="K49" s="6">
        <v>3023</v>
      </c>
      <c r="N49">
        <v>-5977</v>
      </c>
      <c r="O49" s="6" t="s">
        <v>119</v>
      </c>
    </row>
    <row r="50" spans="8:15" ht="13.5" hidden="1">
      <c r="H50" s="98">
        <v>0</v>
      </c>
      <c r="K50" s="6">
        <v>0</v>
      </c>
      <c r="N50">
        <v>0</v>
      </c>
      <c r="O50" s="6"/>
    </row>
    <row r="51" spans="8:15" ht="13.5" hidden="1">
      <c r="H51" s="98">
        <v>65</v>
      </c>
      <c r="K51" s="6">
        <v>-30</v>
      </c>
      <c r="M51" s="6" t="s">
        <v>119</v>
      </c>
      <c r="N51">
        <v>42</v>
      </c>
      <c r="O51" s="6"/>
    </row>
    <row r="52" spans="8:15" ht="13.5" hidden="1">
      <c r="H52" s="98">
        <v>1567</v>
      </c>
      <c r="K52" s="6">
        <v>-2701</v>
      </c>
      <c r="M52" s="6" t="s">
        <v>107</v>
      </c>
      <c r="N52">
        <v>-2701</v>
      </c>
      <c r="O52" s="6" t="s">
        <v>107</v>
      </c>
    </row>
    <row r="53" spans="8:15" ht="13.5" hidden="1">
      <c r="H53" s="98">
        <v>11747</v>
      </c>
      <c r="K53" s="6">
        <v>885</v>
      </c>
      <c r="N53">
        <v>903</v>
      </c>
      <c r="O53" s="6"/>
    </row>
    <row r="54" spans="8:15" ht="13.5" hidden="1">
      <c r="H54" s="98">
        <v>57977</v>
      </c>
      <c r="K54" s="6">
        <v>-16720</v>
      </c>
      <c r="M54" s="6" t="s">
        <v>107</v>
      </c>
      <c r="N54">
        <v>-16720</v>
      </c>
      <c r="O54" s="6" t="s">
        <v>107</v>
      </c>
    </row>
    <row r="55" spans="8:15" ht="13.5" hidden="1">
      <c r="H55" s="98">
        <v>43443</v>
      </c>
      <c r="K55" s="6">
        <v>15852</v>
      </c>
      <c r="N55">
        <v>29935</v>
      </c>
      <c r="O55" s="6"/>
    </row>
    <row r="56" spans="8:15" ht="13.5" hidden="1">
      <c r="H56" s="98">
        <v>7632</v>
      </c>
      <c r="K56" s="6">
        <v>4946</v>
      </c>
      <c r="N56">
        <v>-784</v>
      </c>
      <c r="O56" s="6" t="s">
        <v>119</v>
      </c>
    </row>
    <row r="57" spans="8:15" ht="13.5" hidden="1">
      <c r="H57" s="98">
        <v>74905</v>
      </c>
      <c r="K57" s="6">
        <v>-36969</v>
      </c>
      <c r="M57" s="6" t="s">
        <v>107</v>
      </c>
      <c r="N57">
        <v>-36969</v>
      </c>
      <c r="O57" s="6" t="s">
        <v>107</v>
      </c>
    </row>
    <row r="58" spans="8:15" ht="13.5" hidden="1">
      <c r="H58" s="98">
        <v>29938</v>
      </c>
      <c r="K58" s="6">
        <v>-10049</v>
      </c>
      <c r="M58" s="6" t="s">
        <v>119</v>
      </c>
      <c r="N58">
        <v>-10049</v>
      </c>
      <c r="O58" s="6" t="s">
        <v>119</v>
      </c>
    </row>
    <row r="59" spans="8:15" ht="13.5" hidden="1">
      <c r="H59" s="98">
        <v>64836</v>
      </c>
      <c r="K59" s="6">
        <v>24252</v>
      </c>
      <c r="N59">
        <v>24252</v>
      </c>
      <c r="O59" s="6"/>
    </row>
    <row r="60" spans="8:15" ht="13.5" hidden="1">
      <c r="H60" s="98">
        <v>114461</v>
      </c>
      <c r="K60" s="6">
        <v>-93438</v>
      </c>
      <c r="M60" s="6" t="s">
        <v>107</v>
      </c>
      <c r="N60">
        <v>-128266</v>
      </c>
      <c r="O60" s="6" t="s">
        <v>107</v>
      </c>
    </row>
    <row r="61" spans="8:15" ht="13.5" hidden="1">
      <c r="H61" s="98">
        <v>41287</v>
      </c>
      <c r="K61" s="6">
        <v>-25128</v>
      </c>
      <c r="M61" s="6" t="s">
        <v>107</v>
      </c>
      <c r="N61">
        <v>-25128</v>
      </c>
      <c r="O61" s="6" t="s">
        <v>107</v>
      </c>
    </row>
    <row r="62" spans="8:15" ht="13.5" hidden="1">
      <c r="H62" s="98">
        <v>31045</v>
      </c>
      <c r="K62" s="6">
        <v>-893</v>
      </c>
      <c r="M62" s="6" t="s">
        <v>107</v>
      </c>
      <c r="N62">
        <v>-893</v>
      </c>
      <c r="O62" s="6" t="s">
        <v>107</v>
      </c>
    </row>
    <row r="63" spans="8:15" ht="13.5" hidden="1">
      <c r="H63" s="98">
        <v>78652</v>
      </c>
      <c r="K63" s="6">
        <v>14998</v>
      </c>
      <c r="N63">
        <v>14998</v>
      </c>
      <c r="O63" s="6"/>
    </row>
    <row r="64" spans="8:15" ht="13.5" hidden="1">
      <c r="H64" s="98">
        <v>11549</v>
      </c>
      <c r="K64" s="6">
        <v>-5075</v>
      </c>
      <c r="M64" s="6" t="s">
        <v>107</v>
      </c>
      <c r="N64">
        <v>-16227</v>
      </c>
      <c r="O64" s="6" t="s">
        <v>107</v>
      </c>
    </row>
    <row r="65" spans="8:15" ht="13.5" hidden="1">
      <c r="H65" s="98">
        <v>65822</v>
      </c>
      <c r="K65" s="6">
        <v>-2018</v>
      </c>
      <c r="M65" s="6" t="s">
        <v>107</v>
      </c>
      <c r="N65">
        <v>-2018</v>
      </c>
      <c r="O65" s="6" t="s">
        <v>107</v>
      </c>
    </row>
    <row r="66" spans="8:15" ht="13.5" hidden="1">
      <c r="H66" s="98">
        <v>167619</v>
      </c>
      <c r="K66" s="6">
        <v>63258</v>
      </c>
      <c r="N66">
        <v>63268</v>
      </c>
      <c r="O66" s="6"/>
    </row>
    <row r="67" spans="8:15" ht="13.5" hidden="1">
      <c r="H67" s="98">
        <v>207942</v>
      </c>
      <c r="K67" s="6">
        <v>9226</v>
      </c>
      <c r="N67">
        <v>-28968</v>
      </c>
      <c r="O67" s="6" t="s">
        <v>119</v>
      </c>
    </row>
    <row r="68" spans="8:15" ht="13.5" hidden="1">
      <c r="H68" s="98">
        <v>60228</v>
      </c>
      <c r="K68" s="6">
        <v>-24089</v>
      </c>
      <c r="M68" s="6" t="s">
        <v>107</v>
      </c>
      <c r="N68">
        <v>-64617</v>
      </c>
      <c r="O68" s="6" t="s">
        <v>107</v>
      </c>
    </row>
    <row r="69" spans="8:15" ht="13.5" hidden="1">
      <c r="H69" s="98">
        <v>6352</v>
      </c>
      <c r="K69" s="6">
        <v>-2533</v>
      </c>
      <c r="M69" s="6" t="s">
        <v>119</v>
      </c>
      <c r="N69">
        <v>-2533</v>
      </c>
      <c r="O69" s="6" t="s">
        <v>119</v>
      </c>
    </row>
    <row r="70" spans="8:15" ht="13.5" hidden="1">
      <c r="H70" s="98">
        <v>16463</v>
      </c>
      <c r="K70" s="6">
        <v>-3709</v>
      </c>
      <c r="M70" s="6" t="s">
        <v>107</v>
      </c>
      <c r="N70">
        <v>-3514</v>
      </c>
      <c r="O70" s="6" t="s">
        <v>107</v>
      </c>
    </row>
    <row r="71" spans="8:15" ht="13.5" hidden="1">
      <c r="H71" s="98">
        <v>31219</v>
      </c>
      <c r="K71" s="6">
        <v>-8839</v>
      </c>
      <c r="M71" s="6" t="s">
        <v>119</v>
      </c>
      <c r="N71">
        <v>-1405</v>
      </c>
      <c r="O71" s="6" t="s">
        <v>119</v>
      </c>
    </row>
    <row r="72" spans="8:15" ht="13.5" hidden="1">
      <c r="H72" s="98">
        <v>15784</v>
      </c>
      <c r="K72" s="6">
        <v>3227</v>
      </c>
      <c r="N72">
        <v>504</v>
      </c>
      <c r="O72" s="6"/>
    </row>
    <row r="73" spans="8:15" ht="13.5" hidden="1">
      <c r="H73" s="98">
        <v>31733</v>
      </c>
      <c r="K73" s="6">
        <v>12472</v>
      </c>
      <c r="N73">
        <v>23713</v>
      </c>
      <c r="O73" s="6"/>
    </row>
    <row r="74" spans="8:15" ht="13.5" hidden="1">
      <c r="H74" s="98">
        <v>45609</v>
      </c>
      <c r="K74" s="6">
        <v>3075</v>
      </c>
      <c r="N74">
        <v>5189</v>
      </c>
      <c r="O74" s="6"/>
    </row>
    <row r="75" spans="8:15" ht="13.5" hidden="1">
      <c r="H75" s="98">
        <v>142097</v>
      </c>
      <c r="K75" s="6">
        <v>141821</v>
      </c>
      <c r="N75">
        <v>141821</v>
      </c>
      <c r="O75" s="6"/>
    </row>
    <row r="76" spans="7:14" ht="13.5" hidden="1">
      <c r="G76" t="s">
        <v>115</v>
      </c>
      <c r="H76" s="98">
        <f>SUM(H48:H75)</f>
        <v>1637035</v>
      </c>
      <c r="K76" s="6">
        <f>SUM(K48:K75)</f>
        <v>-834825</v>
      </c>
      <c r="N76">
        <f>SUM(N48:N75)</f>
        <v>-941813</v>
      </c>
    </row>
    <row r="77" spans="10:15" ht="13.5" hidden="1">
      <c r="J77" s="6" t="s">
        <v>105</v>
      </c>
      <c r="K77" s="6">
        <f>K49+K50+K53+K55+K56+K59+K63+K66+K67+K72+K73+K74+K75</f>
        <v>297035</v>
      </c>
      <c r="M77" s="6">
        <f>COUNTBLANK(M48:M75)</f>
        <v>13</v>
      </c>
      <c r="N77" s="6">
        <f>N50+N51+N53+N55+N59+N63+N66+N72+N73+N74+N75</f>
        <v>304625</v>
      </c>
      <c r="O77" s="6">
        <f>COUNTBLANK(O48:O75)</f>
        <v>11</v>
      </c>
    </row>
    <row r="78" spans="10:15" ht="13.5" hidden="1">
      <c r="J78" s="6" t="s">
        <v>106</v>
      </c>
      <c r="K78" s="6">
        <f>K76-K77</f>
        <v>-1131860</v>
      </c>
      <c r="M78" s="6">
        <f>28-M77</f>
        <v>15</v>
      </c>
      <c r="N78" s="6">
        <f>N76-N77</f>
        <v>-1246438</v>
      </c>
      <c r="O78" s="6">
        <f>28-O77</f>
        <v>17</v>
      </c>
    </row>
  </sheetData>
  <mergeCells count="23">
    <mergeCell ref="O10:P11"/>
    <mergeCell ref="O22:P23"/>
    <mergeCell ref="C15:D15"/>
    <mergeCell ref="B16:D16"/>
    <mergeCell ref="C17:D17"/>
    <mergeCell ref="C19:D19"/>
    <mergeCell ref="C20:D20"/>
    <mergeCell ref="C21:D21"/>
    <mergeCell ref="C22:D22"/>
    <mergeCell ref="C23:D23"/>
    <mergeCell ref="C24:D24"/>
    <mergeCell ref="C25:D25"/>
    <mergeCell ref="C26:D26"/>
    <mergeCell ref="B27:D27"/>
    <mergeCell ref="C5:D5"/>
    <mergeCell ref="C7:D7"/>
    <mergeCell ref="C8:D8"/>
    <mergeCell ref="C9:D9"/>
    <mergeCell ref="C14:D14"/>
    <mergeCell ref="C10:D10"/>
    <mergeCell ref="C11:D11"/>
    <mergeCell ref="C12:D12"/>
    <mergeCell ref="C13:D13"/>
  </mergeCells>
  <printOptions/>
  <pageMargins left="0.7086614173228347" right="0.6299212598425197" top="0.984251968503937" bottom="0.7086614173228347" header="0.5118110236220472" footer="0.5118110236220472"/>
  <pageSetup firstPageNumber="25" useFirstPageNumber="1" horizontalDpi="600" verticalDpi="600" orientation="portrait" paperSize="9" scale="96" r:id="rId2"/>
  <headerFooter alignWithMargins="0">
    <oddFooter>&amp;C&amp;P</oddFooter>
  </headerFooter>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東芝ユーザ</dc:creator>
  <cp:keywords/>
  <dc:description/>
  <cp:lastModifiedBy>F-Admin</cp:lastModifiedBy>
  <cp:lastPrinted>2008-03-10T09:35:04Z</cp:lastPrinted>
  <dcterms:created xsi:type="dcterms:W3CDTF">2005-02-28T00:31:50Z</dcterms:created>
  <dcterms:modified xsi:type="dcterms:W3CDTF">2009-05-11T11:34:42Z</dcterms:modified>
  <cp:category/>
  <cp:version/>
  <cp:contentType/>
  <cp:contentStatus/>
</cp:coreProperties>
</file>