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63\Desktop\0127 公営企業に係る経営比較分析表（令和３年度決算）の分析等について\【経営比較分析表】2021_074225_47_1718\"/>
    </mc:Choice>
  </mc:AlternateContent>
  <workbookProtection workbookAlgorithmName="SHA-512" workbookHashValue="aM4kh96KUG/gxFtFjv6MvbguhE4hkvwJ5zEyX+fbPySvND+B5hkJifrLKxaodT3zB6wz0wB+l18DNvxXSXTPFQ==" workbookSaltValue="R6roCq+2JGiIl33DHBvl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<sst xmlns="http://schemas.openxmlformats.org/spreadsheetml/2006/main" count="236" uniqueCount="120">
  <si>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</si>
  <si>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</si>
  <si>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</si>
  <si>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</si>
  <si>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</si>
  <si>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</si>
  <si>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</si>
  <si>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</si>
  <si>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</si>
  <si>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</si>
  <si>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</si>
  <si>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</si>
  <si>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</si>
  <si>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</si>
  <si>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</si>
  <si>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</si>
  <si>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</si>
  <si>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</si>
  <si>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</si>
  <si>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</si>
  <si>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</si>
  <si>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</si>
  <si>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</si>
  <si>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</si>
  <si>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</si>
  <si>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</si>
  <si>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</si>
  <si>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</si>
  <si>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</si>
  <si>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</si>
  <si>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</si>
  <si>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</si>
  <si>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</si>
  <si>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</si>
  <si>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</si>
  <si>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</si>
  <si>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</si>
  <si>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</si>
  <si>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</si>
  <si>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</si>
  <si>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</si>
  <si>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</si>
  <si>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</si>
  <si>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</si>
  <si>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</si>
  <si>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</si>
  <si>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</si>
  <si>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</si>
  <si>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</si>
  <si>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</si>
  <si>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</si>
  <si>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</si>
  <si>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</si>
  <si>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</si>
  <si>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</si>
  <si>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</si>
  <si>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</si>
  <si>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</si>
  <si>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</si>
  <si>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</si>
  <si>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</si>
  <si>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</si>
  <si>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</si>
  <si>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</si>
  <si>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</si>
  <si>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</si>
  <si>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</si>
  <si>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</si>
  <si>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</si>
  <si>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</si>
  <si>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</si>
  <si>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</si>
  <si>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</si>
  <si>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</si>
  <si>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</si>
  <si>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</si>
  <si>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</si>
  <si>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</si>
  <si>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</si>
  <si>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</si>
  <si>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</si>
  <si>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</si>
  <si>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</si>
  <si>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</si>
  <si>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</si>
  <si>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</si>
  <si>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</si>
  <si>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</si>
  <si>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</si>
  <si>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</si>
  <si>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</si>
  <si>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</si>
  <si>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</si>
  <si>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</si>
  <si>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</si>
  <si>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</si>
  <si>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</si>
  <si>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湯川村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</si>
  <si>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</si>
  <si>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</si>
  <si>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</si>
  <si>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</si>
  <si>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</si>
  <si>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</si>
  <si>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</si>
  <si>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</si>
  <si>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</si>
  <si>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</si>
  <si>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</si>
  <si>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</si>
  <si>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</si>
  <si>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</si>
  <si>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</si>
  <si>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</si>
  <si>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</si>
  <si>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</si>
  <si>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</si>
  <si>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施設利用率は年々増加傾向にあるが、今後の老朽化による設備更新投資も増加することが予想され、経営の健全性・効率性に対してさらなる努力が求められる。
　また、人口減少による収益の低下も予想され、収益的収支比率の上昇は見込みにくいため、適切な施設規模に応じた経営改善を図っていく必要がある。</t>
    <phoneticPr fontId="4"/>
  </si>
  <si>
    <t>　現在、大規模な管渠の修繕はないが、供用開始から20年を経過し、今後も老朽化が進行する状況にあるため、処理施設の設備（処理設備や電気設備など）更新費用が増加することが予想されるため、計画的な維持管理を図らなければならない。</t>
    <phoneticPr fontId="4"/>
  </si>
  <si>
    <t>　経営の健全性について、収益的収支比率が56.83％、経費回収率が79.68％であり、使用料収入以外の収入に依存している傾向にある。
　効率性については、汚水処理原価に上昇がみられ、経費回収率の大幅な低下につながったことから、さらなる効率化を図る必要がある。
　施設利用率は、類似団体平均値に比べても低く、処理区域内人口も減少傾向にあることから、使用規模に比べ施設が過大スペックとなっている現状にある。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</si>
</sst>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F-4D1A-9DCE-712D4CD5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92400"/>
        <c:axId val="45608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CF-4D1A-9DCE-712D4CD5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2400"/>
        <c:axId val="456084168"/>
      </c:lineChart>
      <c:dateAx>
        <c:axId val="456092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084168"/>
        <c:crosses val="autoZero"/>
        <c:auto val="1"/>
        <c:lblOffset val="100"/>
        <c:baseTimeUnit val="years"/>
      </c:dateAx>
      <c:valAx>
        <c:axId val="45608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09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49.1</c:v>
                </c:pt>
                <c:pt idx="1">
                  <c:v>46.86</c:v>
                </c:pt>
                <c:pt idx="2">
                  <c:v>47.09</c:v>
                </c:pt>
                <c:pt idx="3">
                  <c:v>49.1</c:v>
                </c:pt>
                <c:pt idx="4">
                  <c:v>47.76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D-4E42-8BE2-3B60EECB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17488"/>
        <c:axId val="16061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FD-4E42-8BE2-3B60EECB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7488"/>
        <c:axId val="160611608"/>
      </c:lineChart>
      <c:dateAx>
        <c:axId val="160617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0611608"/>
        <c:crosses val="autoZero"/>
        <c:auto val="1"/>
        <c:lblOffset val="100"/>
        <c:baseTimeUnit val="years"/>
      </c:dateAx>
      <c:valAx>
        <c:axId val="16061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61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74.98</c:v>
                </c:pt>
                <c:pt idx="1">
                  <c:v>75.36</c:v>
                </c:pt>
                <c:pt idx="2">
                  <c:v>88.5</c:v>
                </c:pt>
                <c:pt idx="3">
                  <c:v>88.99</c:v>
                </c:pt>
                <c:pt idx="4">
                  <c:v>89.47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7-46D5-A243-8CD6742B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237776"/>
        <c:axId val="40727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7-46D5-A243-8CD6742B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237776"/>
        <c:axId val="407278304"/>
      </c:lineChart>
      <c:dateAx>
        <c:axId val="404237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7278304"/>
        <c:crosses val="autoZero"/>
        <c:auto val="1"/>
        <c:lblOffset val="100"/>
        <c:baseTimeUnit val="years"/>
      </c:dateAx>
      <c:valAx>
        <c:axId val="40727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23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47.14</c:v>
                </c:pt>
                <c:pt idx="2">
                  <c:v>46.31</c:v>
                </c:pt>
                <c:pt idx="3">
                  <c:v>45.75</c:v>
                </c:pt>
                <c:pt idx="4">
                  <c:v>56.83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D-4F75-A6B1-412FC64D4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86128"/>
        <c:axId val="4560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2D-4F75-A6B1-412FC64D4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86128"/>
        <c:axId val="456093184"/>
      </c:lineChart>
      <c:dateAx>
        <c:axId val="456086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093184"/>
        <c:crosses val="autoZero"/>
        <c:auto val="1"/>
        <c:lblOffset val="100"/>
        <c:baseTimeUnit val="years"/>
      </c:dateAx>
      <c:valAx>
        <c:axId val="4560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08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0-4908-804C-DAB3ADD43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87304"/>
        <c:axId val="45608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B0-4908-804C-DAB3ADD43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87304"/>
        <c:axId val="456087696"/>
      </c:lineChart>
      <c:dateAx>
        <c:axId val="456087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087696"/>
        <c:crosses val="autoZero"/>
        <c:auto val="1"/>
        <c:lblOffset val="100"/>
        <c:baseTimeUnit val="years"/>
      </c:dateAx>
      <c:valAx>
        <c:axId val="45608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087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10-4040-9103-C7665A22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99064"/>
        <c:axId val="4560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0-4040-9103-C7665A22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9064"/>
        <c:axId val="456099456"/>
      </c:lineChart>
      <c:dateAx>
        <c:axId val="456099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099456"/>
        <c:crosses val="autoZero"/>
        <c:auto val="1"/>
        <c:lblOffset val="100"/>
        <c:baseTimeUnit val="years"/>
      </c:dateAx>
      <c:valAx>
        <c:axId val="4560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099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3-4575-A887-306B5024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96712"/>
        <c:axId val="3473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63-4575-A887-306B5024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6712"/>
        <c:axId val="347353888"/>
      </c:lineChart>
      <c:dateAx>
        <c:axId val="456096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353888"/>
        <c:crosses val="autoZero"/>
        <c:auto val="1"/>
        <c:lblOffset val="100"/>
        <c:baseTimeUnit val="years"/>
      </c:dateAx>
      <c:valAx>
        <c:axId val="3473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09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8A-4FFE-879B-E8AE6B47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8200"/>
        <c:axId val="34735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8A-4FFE-879B-E8AE6B47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8200"/>
        <c:axId val="347355848"/>
      </c:lineChart>
      <c:dateAx>
        <c:axId val="347358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355848"/>
        <c:crosses val="autoZero"/>
        <c:auto val="1"/>
        <c:lblOffset val="100"/>
        <c:baseTimeUnit val="years"/>
      </c:dateAx>
      <c:valAx>
        <c:axId val="34735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7F-455D-989B-FA107C5C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8984"/>
        <c:axId val="34735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7F-455D-989B-FA107C5C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8984"/>
        <c:axId val="347351928"/>
      </c:lineChart>
      <c:dateAx>
        <c:axId val="347358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351928"/>
        <c:crosses val="autoZero"/>
        <c:auto val="1"/>
        <c:lblOffset val="100"/>
        <c:baseTimeUnit val="years"/>
      </c:dateAx>
      <c:valAx>
        <c:axId val="34735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8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94.02</c:v>
                </c:pt>
                <c:pt idx="1">
                  <c:v>93.89</c:v>
                </c:pt>
                <c:pt idx="2">
                  <c:v>94.21</c:v>
                </c:pt>
                <c:pt idx="3">
                  <c:v>94.27</c:v>
                </c:pt>
                <c:pt idx="4">
                  <c:v>79.680000000000007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2-47D6-9FCF-4D9179AF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2712"/>
        <c:axId val="34735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A2-47D6-9FCF-4D9179AF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2712"/>
        <c:axId val="347353496"/>
      </c:lineChart>
      <c:dateAx>
        <c:axId val="347352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353496"/>
        <c:crosses val="autoZero"/>
        <c:auto val="1"/>
        <c:lblOffset val="100"/>
        <c:baseTimeUnit val="years"/>
      </c:dateAx>
      <c:valAx>
        <c:axId val="34735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224.61</c:v>
                </c:pt>
                <c:pt idx="1">
                  <c:v>225.59</c:v>
                </c:pt>
                <c:pt idx="2">
                  <c:v>229.11</c:v>
                </c:pt>
                <c:pt idx="3">
                  <c:v>230.48</c:v>
                </c:pt>
                <c:pt idx="4">
                  <c:v>272.10000000000002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2A-4C1B-BD34-6B563FA31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480208"/>
        <c:axId val="40147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2A-4C1B-BD34-6B563FA31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480208"/>
        <c:axId val="401478640"/>
      </c:lineChart>
      <c:dateAx>
        <c:axId val="401480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478640"/>
        <c:crosses val="autoZero"/>
        <c:auto val="1"/>
        <c:lblOffset val="100"/>
        <c:baseTimeUnit val="years"/>
      </c:dateAx>
      <c:valAx>
        <c:axId val="40147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48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湯川村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3139</v>
      </c>
      <c r="AM8" s="37"/>
      <c r="AN8" s="37"/>
      <c r="AO8" s="37"/>
      <c r="AP8" s="37"/>
      <c r="AQ8" s="37"/>
      <c r="AR8" s="37"/>
      <c r="AS8" s="37"/>
      <c r="AT8" s="38">
        <f>データ!T6</f>
        <v>16.37</v>
      </c>
      <c r="AU8" s="38"/>
      <c r="AV8" s="38"/>
      <c r="AW8" s="38"/>
      <c r="AX8" s="38"/>
      <c r="AY8" s="38"/>
      <c r="AZ8" s="38"/>
      <c r="BA8" s="38"/>
      <c r="BB8" s="38">
        <f>データ!U6</f>
        <v>191.75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38.11</v>
      </c>
      <c r="Q10" s="38"/>
      <c r="R10" s="38"/>
      <c r="S10" s="38"/>
      <c r="T10" s="38"/>
      <c r="U10" s="38"/>
      <c r="V10" s="38"/>
      <c r="W10" s="38">
        <f>データ!Q6</f>
        <v>101.49</v>
      </c>
      <c r="X10" s="38"/>
      <c r="Y10" s="38"/>
      <c r="Z10" s="38"/>
      <c r="AA10" s="38"/>
      <c r="AB10" s="38"/>
      <c r="AC10" s="38"/>
      <c r="AD10" s="37">
        <f>データ!R6</f>
        <v>3960</v>
      </c>
      <c r="AE10" s="37"/>
      <c r="AF10" s="37"/>
      <c r="AG10" s="37"/>
      <c r="AH10" s="37"/>
      <c r="AI10" s="37"/>
      <c r="AJ10" s="37"/>
      <c r="AK10" s="2"/>
      <c r="AL10" s="37">
        <f>データ!V6</f>
        <v>1187</v>
      </c>
      <c r="AM10" s="37"/>
      <c r="AN10" s="37"/>
      <c r="AO10" s="37"/>
      <c r="AP10" s="37"/>
      <c r="AQ10" s="37"/>
      <c r="AR10" s="37"/>
      <c r="AS10" s="37"/>
      <c r="AT10" s="38">
        <f>データ!W6</f>
        <v>0.67</v>
      </c>
      <c r="AU10" s="38"/>
      <c r="AV10" s="38"/>
      <c r="AW10" s="38"/>
      <c r="AX10" s="38"/>
      <c r="AY10" s="38"/>
      <c r="AZ10" s="38"/>
      <c r="BA10" s="38"/>
      <c r="BB10" s="38">
        <f>データ!X6</f>
        <v>1771.64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43</v>
      </c>
      <c r="O86" s="12" t="str">
        <f>データ!EO6</f>
        <v>【0.03】</v>
      </c>
    </row>
  </sheetData>
  <sheetProtection algorithmName="SHA-512" hashValue="crL95XxJhbRcHg821mzZwV1T1o9A8GF18h1ryPXgdFtEaLmq2YUHvlug4P47OA+3tiklbKqCbCGHc9r4K606Pw==" saltValue="tChi/KJp1Ek+7GiKc3fXH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74225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湯川村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38.11</v>
      </c>
      <c r="Q6" s="20">
        <f t="shared" si="3"/>
        <v>101.49</v>
      </c>
      <c r="R6" s="20">
        <f t="shared" si="3"/>
        <v>3960</v>
      </c>
      <c r="S6" s="20">
        <f t="shared" si="3"/>
        <v>3139</v>
      </c>
      <c r="T6" s="20">
        <f t="shared" si="3"/>
        <v>16.37</v>
      </c>
      <c r="U6" s="20">
        <f t="shared" si="3"/>
        <v>191.75</v>
      </c>
      <c r="V6" s="20">
        <f t="shared" si="3"/>
        <v>1187</v>
      </c>
      <c r="W6" s="20">
        <f t="shared" si="3"/>
        <v>0.67</v>
      </c>
      <c r="X6" s="20">
        <f t="shared" si="3"/>
        <v>1771.64</v>
      </c>
      <c r="Y6" s="21">
        <f>IF(Y7="",NA(),Y7)</f>
        <v>47.46</v>
      </c>
      <c r="Z6" s="21">
        <f t="shared" ref="Z6:AH6" si="4">IF(Z7="",NA(),Z7)</f>
        <v>47.14</v>
      </c>
      <c r="AA6" s="21">
        <f t="shared" si="4"/>
        <v>46.31</v>
      </c>
      <c r="AB6" s="21">
        <f t="shared" si="4"/>
        <v>45.75</v>
      </c>
      <c r="AC6" s="21">
        <f t="shared" si="4"/>
        <v>56.83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94.02</v>
      </c>
      <c r="BR6" s="21">
        <f t="shared" ref="BR6:BZ6" si="8">IF(BR7="",NA(),BR7)</f>
        <v>93.89</v>
      </c>
      <c r="BS6" s="21">
        <f t="shared" si="8"/>
        <v>94.21</v>
      </c>
      <c r="BT6" s="21">
        <f t="shared" si="8"/>
        <v>94.27</v>
      </c>
      <c r="BU6" s="21">
        <f t="shared" si="8"/>
        <v>79.680000000000007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224.61</v>
      </c>
      <c r="CC6" s="21">
        <f t="shared" ref="CC6:CK6" si="9">IF(CC7="",NA(),CC7)</f>
        <v>225.59</v>
      </c>
      <c r="CD6" s="21">
        <f t="shared" si="9"/>
        <v>229.11</v>
      </c>
      <c r="CE6" s="21">
        <f t="shared" si="9"/>
        <v>230.48</v>
      </c>
      <c r="CF6" s="21">
        <f t="shared" si="9"/>
        <v>272.10000000000002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49.1</v>
      </c>
      <c r="CN6" s="21">
        <f t="shared" ref="CN6:CV6" si="10">IF(CN7="",NA(),CN7)</f>
        <v>46.86</v>
      </c>
      <c r="CO6" s="21">
        <f t="shared" si="10"/>
        <v>47.09</v>
      </c>
      <c r="CP6" s="21">
        <f t="shared" si="10"/>
        <v>49.1</v>
      </c>
      <c r="CQ6" s="21">
        <f t="shared" si="10"/>
        <v>47.76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74.98</v>
      </c>
      <c r="CY6" s="21">
        <f t="shared" ref="CY6:DG6" si="11">IF(CY7="",NA(),CY7)</f>
        <v>75.36</v>
      </c>
      <c r="CZ6" s="21">
        <f t="shared" si="11"/>
        <v>88.5</v>
      </c>
      <c r="DA6" s="21">
        <f t="shared" si="11"/>
        <v>88.99</v>
      </c>
      <c r="DB6" s="21">
        <f t="shared" si="11"/>
        <v>89.47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74225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38.11</v>
      </c>
      <c r="Q7" s="24">
        <v>101.49</v>
      </c>
      <c r="R7" s="24">
        <v>3960</v>
      </c>
      <c r="S7" s="24">
        <v>3139</v>
      </c>
      <c r="T7" s="24">
        <v>16.37</v>
      </c>
      <c r="U7" s="24">
        <v>191.75</v>
      </c>
      <c r="V7" s="24">
        <v>1187</v>
      </c>
      <c r="W7" s="24">
        <v>0.67</v>
      </c>
      <c r="X7" s="24">
        <v>1771.64</v>
      </c>
      <c r="Y7" s="24">
        <v>47.46</v>
      </c>
      <c r="Z7" s="24">
        <v>47.14</v>
      </c>
      <c r="AA7" s="24">
        <v>46.31</v>
      </c>
      <c r="AB7" s="24">
        <v>45.75</v>
      </c>
      <c r="AC7" s="24">
        <v>56.83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94.02</v>
      </c>
      <c r="BR7" s="24">
        <v>93.89</v>
      </c>
      <c r="BS7" s="24">
        <v>94.21</v>
      </c>
      <c r="BT7" s="24">
        <v>94.27</v>
      </c>
      <c r="BU7" s="24">
        <v>79.680000000000007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224.61</v>
      </c>
      <c r="CC7" s="24">
        <v>225.59</v>
      </c>
      <c r="CD7" s="24">
        <v>229.11</v>
      </c>
      <c r="CE7" s="24">
        <v>230.48</v>
      </c>
      <c r="CF7" s="24">
        <v>272.10000000000002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49.1</v>
      </c>
      <c r="CN7" s="24">
        <v>46.86</v>
      </c>
      <c r="CO7" s="24">
        <v>47.09</v>
      </c>
      <c r="CP7" s="24">
        <v>49.1</v>
      </c>
      <c r="CQ7" s="24">
        <v>47.76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74.98</v>
      </c>
      <c r="CY7" s="24">
        <v>75.36</v>
      </c>
      <c r="CZ7" s="24">
        <v>88.5</v>
      </c>
      <c r="DA7" s="24">
        <v>88.99</v>
      </c>
      <c r="DB7" s="24">
        <v>89.47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坂内俊介</cp:lastModifiedBy>
  <cp:lastPrinted>2023-01-19T02:24:37Z</cp:lastPrinted>
  <dcterms:created xsi:type="dcterms:W3CDTF">2023-01-13T00:00:01Z</dcterms:created>
  <dcterms:modified xsi:type="dcterms:W3CDTF">2023-01-19T02:24:42Z</dcterms:modified>
  <cp:category/>
</cp:coreProperties>
</file>