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Box\在宅ライン\09_負担金・交付金・補助金\AP_6_20_障害福祉従事者処遇改善緊急支援事業補助金\00_交付要綱・実施要綱\02_福島県\"/>
    </mc:Choice>
  </mc:AlternateContent>
  <xr:revisionPtr revIDLastSave="0" documentId="13_ncr:1_{5B766F8A-9BE1-41C2-989A-31EA464BD751}" xr6:coauthVersionLast="47" xr6:coauthVersionMax="47" xr10:uidLastSave="{00000000-0000-0000-0000-000000000000}"/>
  <bookViews>
    <workbookView xWindow="-108" yWindow="-108" windowWidth="23256" windowHeight="13896" xr2:uid="{00000000-000D-0000-FFFF-FFFF00000000}"/>
  </bookViews>
  <sheets>
    <sheet name="基本情報入力シート" sheetId="16" r:id="rId1"/>
    <sheet name="別紙様式3-1（補助金）" sheetId="27" r:id="rId2"/>
    <sheet name="別紙様式3-2（補助金）" sheetId="25" r:id="rId3"/>
    <sheet name="第３号様式（実績報告書）" sheetId="28" r:id="rId4"/>
    <sheet name="【参考】数式用" sheetId="13" state="hidden" r:id="rId5"/>
  </sheets>
  <externalReferences>
    <externalReference r:id="rId6"/>
  </externalReferences>
  <definedNames>
    <definedName name="_" localSheetId="3">[1]事業分類・区分!#REF!</definedName>
    <definedName name="_１_ア_小児初期救急センター運営事業" localSheetId="3">[1]【参考】算出区分!#REF!</definedName>
    <definedName name="_１_イ_共同利用型病院運営事業" localSheetId="3">[1]【参考】算出区分!#REF!</definedName>
    <definedName name="_１_ウ_ヘリコプター等添乗医師等確保事業" localSheetId="3">[1]【参考】算出区分!#REF!</definedName>
    <definedName name="_１_エ_救命救急センター運営事業" localSheetId="3">[1]【参考】算出区分!#REF!</definedName>
    <definedName name="_１_オ_小児救命救急センター運営事業" localSheetId="3">[1]【参考】算出区分!#REF!</definedName>
    <definedName name="_１_カ_ドクターヘリ導入促進事業" localSheetId="3">[1]【参考】算出区分!#REF!</definedName>
    <definedName name="_１_キ_救急救命士病院実習受入促進事業" localSheetId="3">[1]【参考】算出区分!#REF!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3">[1]【参考】算出区分!#REF!</definedName>
    <definedName name="_１_サ_救急患者退院コーディネーター事業" localSheetId="3">[1]【参考】算出区分!#REF!</definedName>
    <definedName name="_２_ア_周産期医療対策事業" localSheetId="3">[1]【参考】算出区分!#REF!</definedName>
    <definedName name="_２_イ_周産期母子医療センター運営事業" localSheetId="3">[1]【参考】算出区分!#REF!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3">[1]【参考】算出区分!#REF!</definedName>
    <definedName name="_３_ア_外国人看護師候補者就労研修支援事業" localSheetId="3">[1]【参考】算出区分!#REF!</definedName>
    <definedName name="_３_イ_看護職員就業相談員派遣面接相談事業" localSheetId="3">[1]【参考】算出区分!#REF!</definedName>
    <definedName name="_３_ウ_助産師出向支援導入事業" localSheetId="3">[1]【参考】算出区分!#REF!</definedName>
    <definedName name="_４_歯科医療安全管理体制推進特別事業" localSheetId="3">[1]【参考】算出区分!#REF!</definedName>
    <definedName name="_５_院内感染地域支援ネットワ_ク事業" localSheetId="3">[1]【参考】算出区分!#REF!</definedName>
    <definedName name="_６_医療連携体制推進事業" localSheetId="3">[1]【参考】算出区分!#REF!</definedName>
    <definedName name="_７_ア_ア_休日夜間急患センター設備整備事業" localSheetId="3">[1]【参考】算出区分!#REF!</definedName>
    <definedName name="_７_ア_イ_小児初期救急センター設備整備事業" localSheetId="3">[1]【参考】算出区分!#REF!</definedName>
    <definedName name="_７_ア_ウ_病院群輪番制病院及び共同利用型病院設備整備事業" localSheetId="3">[1]【参考】算出区分!#REF!</definedName>
    <definedName name="_７_ア_エ_救命救急センター設備整備事業" localSheetId="3">[1]【参考】算出区分!#REF!</definedName>
    <definedName name="_７_ア_オ_高度救命救急センター設備整備事業" localSheetId="3">[1]【参考】算出区分!#REF!</definedName>
    <definedName name="_７_ア_カ_小児救急医療拠点病院設備整備事業" localSheetId="3">[1]【参考】算出区分!#REF!</definedName>
    <definedName name="_７_ア_キ_小児集中治療室設備整備事業" localSheetId="3">[1]【参考】算出区分!#REF!</definedName>
    <definedName name="_７_イ_小児救急遠隔医療設備整備事業" localSheetId="3">[1]【参考】算出区分!#REF!</definedName>
    <definedName name="_７_ウ_ア_小児医療施設設備整備事業" localSheetId="3">[1]【参考】算出区分!#REF!</definedName>
    <definedName name="_７_ウ_イ_周産期医療施設設備整備事業" localSheetId="3">[1]【参考】算出区分!#REF!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3">[1]【参考】算出区分!#REF!</definedName>
    <definedName name="_７_オ_エ_航空搬送拠点臨時医療施設設備整備事業" localSheetId="3">[1]【参考】算出区分!#REF!</definedName>
    <definedName name="_７_ク_院内感染対策設備整備事業" localSheetId="3">[1]【参考】算出区分!#REF!</definedName>
    <definedName name="_７_ケ_環境調整室設備整備事業" localSheetId="3">[1]【参考】算出区分!#REF!</definedName>
    <definedName name="_７_コ_内視鏡訓練施設設備整備事業" localSheetId="3">[1]【参考】算出区分!#REF!</definedName>
    <definedName name="_７_サ_医療機関アクセス支援車整備事業" localSheetId="3">[1]【参考】算出区分!#REF!</definedName>
    <definedName name="_８_アスベスト除去等整備促進事業" localSheetId="3">[1]【参考】算出区分!#REF!</definedName>
    <definedName name="_new1">【参考】数式用!$A$3:$A$28</definedName>
    <definedName name="erea" localSheetId="4">【参考】数式用!$A$2:$A$28</definedName>
    <definedName name="ＨＬＡ検査センター設備整備事業" localSheetId="3">[1]事業分類・区分!#REF!</definedName>
    <definedName name="ＮＢＣ災害・テロ対策設備整備事業" localSheetId="3">[1]事業分類・区分!#REF!</definedName>
    <definedName name="new" localSheetId="4">【参考】数式用!$A$3:$A$28</definedName>
    <definedName name="ＮＩＣＵ等長期入院児支援事業" localSheetId="3">[1]事業分類・区分!#REF!</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アスベスト除去等整備促進事業" localSheetId="3">[1]事業分類・区分!#REF!</definedName>
    <definedName name="アスベスト対策事業" localSheetId="3">[1]事業分類・区分!#REF!</definedName>
    <definedName name="サービス名" localSheetId="4">【参考】数式用!$A$2:$A$21</definedName>
    <definedName name="ドクターヘリ導入促進事業" localSheetId="3">[1]事業分類・区分!#REF!</definedName>
    <definedName name="ヘリコプター等添乗医師等確保事業" localSheetId="3">[1]事業分類・区分!#REF!</definedName>
    <definedName name="愛知県">【参考】数式用!$G$993:$G$1046</definedName>
    <definedName name="愛媛県">【参考】数式用!$G$1422:$G$1441</definedName>
    <definedName name="医療機関アクセス支援車整備事業" localSheetId="3">[1]事業分類・区分!#REF!</definedName>
    <definedName name="医療連携体制推進事業" localSheetId="3">[1]事業分類・区分!#REF!</definedName>
    <definedName name="茨城県">【参考】数式用!$G$415:$G$458</definedName>
    <definedName name="院内感染対策設備整備事業" localSheetId="3">[1]事業分類・区分!#REF!</definedName>
    <definedName name="院内感染地域支援ネットワーク事業" localSheetId="3">[1]事業分類・区分!#REF!</definedName>
    <definedName name="岡山県">【参考】数式用!$G$1312:$G$1338</definedName>
    <definedName name="沖縄県">【参考】数式用!$G$1709:$G$1749</definedName>
    <definedName name="外国人看護師候補者就労研修支援事業" localSheetId="3">[1]事業分類・区分!#REF!</definedName>
    <definedName name="確認">#N/A</definedName>
    <definedName name="環境調整室設備整備事業" localSheetId="3">[1]事業分類・区分!#REF!</definedName>
    <definedName name="看護職員確保対策事業" localSheetId="3">[1]事業分類・区分!#REF!</definedName>
    <definedName name="看護職員就業相談員派遣面接相談事業" localSheetId="3">[1]事業分類・区分!#REF!</definedName>
    <definedName name="岩手県">【参考】数式用!$G$228:$G$260</definedName>
    <definedName name="岐阜県">【参考】数式用!$G$916:$G$957</definedName>
    <definedName name="休日夜間急患センター設備整備事業" localSheetId="3">[1]事業分類・区分!#REF!</definedName>
    <definedName name="宮崎県">【参考】数式用!$G$1640:$G$1665</definedName>
    <definedName name="宮城県">【参考】数式用!$G$261:$G$295</definedName>
    <definedName name="救急・周産期医療情報システム機能強化事業" localSheetId="3">[1]事業分類・区分!#REF!</definedName>
    <definedName name="救急医療情報センター_広域災害・救急医療情報システム_運営事業" localSheetId="3">[1]事業分類・区分!#REF!</definedName>
    <definedName name="救急医療対策事業" localSheetId="3">[1]事業分類・区分!#REF!</definedName>
    <definedName name="救急患者退院コーディネーター事業" localSheetId="3">[1]事業分類・区分!#REF!</definedName>
    <definedName name="救急救命士病院実習受入促進事業" localSheetId="3">[1]事業分類・区分!#REF!</definedName>
    <definedName name="救命救急センター運営事業" localSheetId="3">[1]事業分類・区分!#REF!</definedName>
    <definedName name="救命救急センター設備整備事業" localSheetId="3">[1]事業分類・区分!#REF!</definedName>
    <definedName name="京都府">【参考】数式用!$G$1095:$G$1120</definedName>
    <definedName name="共同利用型病院運営事業" localSheetId="3">[1]事業分類・区分!#REF!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3">[1]事業分類・区分!#REF!</definedName>
    <definedName name="熊本県">【参考】数式用!$G$1577:$G$1621</definedName>
    <definedName name="群馬県">【参考】数式用!$G$484:$G$518</definedName>
    <definedName name="広島県">【参考】数式用!$G$1339:$G$1361</definedName>
    <definedName name="航空搬送拠点臨時医療施設設備整備事業" localSheetId="3">[1]事業分類・区分!#REF!</definedName>
    <definedName name="香川県">【参考】数式用!$G$1405:$G$1421</definedName>
    <definedName name="高知県">【参考】数式用!$G$1442:$G$1475</definedName>
    <definedName name="高度救命救急センター設備整備事業" localSheetId="3">[1]事業分類・区分!#REF!</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歯科医療安全管理体制推進特別事業" localSheetId="3">[1]事業分類・区分!#REF!</definedName>
    <definedName name="歯科保健医療対策事業" localSheetId="3">[1]事業分類・区分!#REF!</definedName>
    <definedName name="滋賀県">【参考】数式用!$G$1076:$G$1094</definedName>
    <definedName name="自動体外式除細動器_ＡＥＤ_の普及啓発事業" localSheetId="3">[1]事業分類・区分!#REF!</definedName>
    <definedName name="鹿児島県">【参考】数式用!$G$1666:$G$1708</definedName>
    <definedName name="種類">#REF!</definedName>
    <definedName name="周産期医療施設設備整備事業" localSheetId="3">[1]事業分類・区分!#REF!</definedName>
    <definedName name="周産期医療対策事業" localSheetId="3">[1]事業分類・区分!#REF!</definedName>
    <definedName name="周産期医療対策事業等" localSheetId="3">[1]事業分類・区分!#REF!</definedName>
    <definedName name="周産期母子医療センター運営事業" localSheetId="3">[1]事業分類・区分!#REF!</definedName>
    <definedName name="秋田県">【参考】数式用!$G$296:$G$320</definedName>
    <definedName name="助産師出向等支援導入事業" localSheetId="3">[1]事業分類・区分!#REF!</definedName>
    <definedName name="小児医療施設設備整備事業" localSheetId="3">[1]事業分類・区分!#REF!</definedName>
    <definedName name="小児救急医療拠点病院設備整備事業" localSheetId="3">[1]事業分類・区分!#REF!</definedName>
    <definedName name="小児救急遠隔医療設備整備事業" localSheetId="3">[1]事業分類・区分!#REF!</definedName>
    <definedName name="小児救命救急センター運営事業" localSheetId="3">[1]事業分類・区分!#REF!</definedName>
    <definedName name="小児集中治療室設備整備事業" localSheetId="3">[1]事業分類・区分!#REF!</definedName>
    <definedName name="小児初期救急センター運営事業" localSheetId="3">[1]事業分類・区分!#REF!</definedName>
    <definedName name="小児初期救急センター設備整備事業" localSheetId="3">[1]事業分類・区分!#REF!</definedName>
    <definedName name="新潟県">【参考】数式用!$G$731:$G$760</definedName>
    <definedName name="神奈川県">【参考】数式用!$G$698:$G$730</definedName>
    <definedName name="人工腎臓装置不足地域設備整備事業" localSheetId="3">[1]事業分類・区分!#REF!</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地域医療対策事業" localSheetId="3">[1]事業分類・区分!#REF!</definedName>
    <definedName name="地域療育支援施設設備整備事業" localSheetId="3">[1]事業分類・区分!#REF!</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内視鏡訓練施設設備整備事業" localSheetId="3">[1]事業分類・区分!#REF!</definedName>
    <definedName name="病院群輪番制病院及び共同利用型病院設備整備事業" localSheetId="3">[1]事業分類・区分!#REF!</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8" l="1"/>
  <c r="O11" i="28"/>
  <c r="Q4" i="28" l="1"/>
  <c r="O4" i="28"/>
  <c r="K11" i="28"/>
  <c r="Q34" i="27"/>
  <c r="AI25" i="27"/>
  <c r="AJ49" i="27" s="1"/>
  <c r="AI24" i="27"/>
  <c r="AJ48" i="27" s="1"/>
  <c r="AI23" i="27"/>
  <c r="AJ47" i="27" s="1"/>
  <c r="Z35" i="27"/>
  <c r="S35" i="27"/>
  <c r="Y13" i="27"/>
  <c r="K13" i="27"/>
  <c r="G12" i="27"/>
  <c r="G11" i="27"/>
  <c r="G10" i="27"/>
  <c r="G9" i="27"/>
  <c r="G7" i="27"/>
  <c r="G6" i="27"/>
  <c r="AF1" i="27"/>
  <c r="U4" i="28" l="1"/>
  <c r="AI30" i="27"/>
  <c r="AJ52" i="27" s="1"/>
  <c r="F12" i="25"/>
  <c r="F5" i="25"/>
  <c r="Z16" i="27" l="1"/>
  <c r="AI16" i="27" s="1"/>
  <c r="AJ44" i="27" s="1"/>
  <c r="G24" i="28"/>
  <c r="S2" i="28" s="1"/>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宍戸</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M32" authorId="2" shapeId="0" xr:uid="{46E68496-DBAA-4E2C-BECE-9658176E10A1}">
      <text>
        <r>
          <rPr>
            <sz val="11"/>
            <color indexed="81"/>
            <rFont val="MS P ゴシック"/>
            <family val="3"/>
            <charset val="128"/>
          </rPr>
          <t>社会保険労務士事務所等の担当者の氏名・連絡先を記入しても構いません。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宍戸</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Z17" authorId="2" shapeId="0" xr:uid="{A16F33F3-079F-4248-830E-2BCFBB6BC341}">
      <text>
        <r>
          <rPr>
            <sz val="9"/>
            <color indexed="81"/>
            <rFont val="MS P ゴシック"/>
            <family val="3"/>
            <charset val="128"/>
          </rPr>
          <t>職員への支給額</t>
        </r>
      </text>
    </comment>
    <comment ref="Z18" authorId="2" shapeId="0" xr:uid="{BEB25F41-B36C-4C3D-BE36-C2E480021D4F}">
      <text>
        <r>
          <rPr>
            <sz val="9"/>
            <color indexed="81"/>
            <rFont val="MS P ゴシック"/>
            <family val="3"/>
            <charset val="128"/>
          </rPr>
          <t>職員への支給額
　　＋
法定福利費等の事業主負担の増加分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<sst xmlns="http://schemas.openxmlformats.org/spreadsheetml/2006/main" count="3819" uniqueCount="1982">
  <si>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</si>
  <si>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</si>
  <si>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</si>
  <si>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</si>
  <si>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</si>
  <si>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</si>
  <si>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</si>
  <si>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</si>
  <si>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</si>
  <si>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</si>
  <si>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</si>
  <si>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</si>
  <si>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</si>
  <si>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</si>
  <si>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</si>
  <si>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</si>
  <si>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</si>
  <si>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</si>
  <si>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</si>
  <si>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</si>
  <si>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</si>
  <si>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</si>
  <si>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</si>
  <si>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</si>
  <si>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</si>
  <si>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</si>
  <si>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</si>
  <si>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</si>
  <si>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</si>
  <si>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</si>
  <si>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</si>
  <si>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</si>
  <si>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</si>
  <si>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</si>
  <si>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</si>
  <si>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</si>
  <si>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</si>
  <si>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</si>
  <si>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</si>
  <si>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</si>
  <si>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</si>
  <si>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</si>
  <si>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</si>
  <si>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</si>
  <si>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</si>
  <si>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</si>
  <si>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</si>
  <si>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</si>
  <si>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</si>
  <si>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</si>
  <si>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</si>
  <si>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</si>
  <si>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</si>
  <si>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</si>
  <si>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</si>
  <si>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</si>
  <si>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</si>
  <si>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</si>
  <si>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</si>
  <si>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</si>
  <si>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</si>
  <si>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</si>
  <si>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</si>
  <si>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</si>
  <si>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</si>
  <si>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</si>
  <si>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</si>
  <si>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</si>
  <si>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</si>
  <si>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</si>
  <si>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</si>
  <si>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</si>
  <si>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</si>
  <si>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</si>
  <si>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</si>
  <si>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</si>
  <si>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</si>
  <si>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</si>
  <si>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</si>
  <si>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</si>
  <si>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</si>
  <si>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</si>
  <si>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</si>
  <si>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</si>
  <si>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</si>
  <si>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</si>
  <si>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</si>
  <si>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</si>
  <si>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</si>
  <si>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</si>
  <si>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</si>
  <si>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</si>
  <si>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</si>
  <si>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</si>
  <si>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</si>
  <si>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</si>
  <si>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</si>
  <si>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</si>
  <si>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</si>
  <si>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</si>
  <si>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</si>
  <si>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</si>
  <si>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</si>
  <si>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</si>
  <si>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</si>
  <si>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</si>
  <si>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</si>
  <si>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</si>
  <si>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</si>
  <si>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</si>
  <si>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</si>
  <si>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</si>
  <si>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</si>
  <si>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</si>
  <si>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</si>
  <si>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</si>
  <si>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</si>
  <si>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</si>
  <si>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</si>
  <si>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</si>
  <si>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</si>
  <si>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</si>
  <si>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</si>
  <si>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</si>
  <si>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</si>
  <si>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</si>
  <si>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</si>
  <si>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</si>
  <si>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</si>
  <si>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</si>
  <si>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</si>
  <si>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</si>
  <si>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</si>
  <si>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</si>
  <si>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</si>
  <si>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</si>
  <si>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</si>
  <si>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</si>
  <si>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</si>
  <si>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</si>
  <si>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</si>
  <si>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</si>
  <si>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</si>
  <si>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</si>
  <si>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</si>
  <si>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</si>
  <si>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</si>
  <si>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</si>
  <si>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</si>
  <si>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</si>
  <si>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</si>
  <si>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</si>
  <si>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</si>
  <si>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</si>
  <si>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</si>
  <si>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</si>
  <si>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</si>
  <si>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</si>
  <si>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</si>
  <si>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</si>
  <si>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</si>
  <si>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</si>
  <si>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</si>
  <si>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</si>
  <si>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</si>
  <si>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</si>
  <si>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</si>
  <si>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</si>
  <si>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</si>
  <si>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</si>
  <si>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</si>
  <si>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</si>
  <si>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</si>
  <si>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</si>
  <si>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</si>
  <si>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</si>
  <si>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</si>
  <si>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</si>
  <si>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</si>
  <si>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</si>
  <si>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</si>
  <si>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</si>
  <si>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</si>
  <si>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</si>
  <si>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</si>
  <si>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</si>
  <si>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</si>
  <si>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</si>
  <si>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</si>
  <si>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</si>
  <si>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</si>
  <si>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</si>
  <si>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</si>
  <si>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</si>
  <si>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</si>
  <si>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</si>
  <si>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</si>
  <si>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</si>
  <si>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</si>
  <si>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</si>
  <si>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</si>
  <si>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</si>
  <si>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</si>
  <si>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</si>
  <si>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</si>
  <si>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</si>
  <si>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</si>
  <si>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</si>
  <si>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</si>
  <si>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</si>
  <si>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</si>
  <si>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</si>
  <si>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</si>
  <si>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</si>
  <si>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</si>
  <si>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</si>
  <si>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</si>
  <si>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</si>
  <si>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</si>
  <si>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</si>
  <si>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</si>
  <si>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</si>
  <si>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</si>
  <si>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</si>
  <si>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</si>
  <si>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</si>
  <si>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</si>
  <si>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</si>
  <si>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</si>
  <si>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</si>
  <si>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</si>
  <si>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</si>
  <si>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</si>
  <si>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</si>
  <si>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</si>
  <si>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</si>
  <si>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</si>
  <si>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</si>
  <si>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</si>
  <si>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</si>
  <si>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</si>
  <si>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</si>
  <si>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</si>
  <si>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</si>
  <si>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</si>
  <si>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</si>
  <si>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</si>
  <si>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</si>
  <si>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</si>
  <si>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</si>
  <si>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</si>
  <si>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</si>
  <si>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</si>
  <si>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</si>
  <si>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</si>
  <si>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</si>
  <si>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</si>
  <si>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</si>
  <si>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</si>
  <si>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</si>
  <si>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</si>
  <si>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</si>
  <si>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</si>
  <si>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</si>
  <si>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</si>
  <si>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</si>
  <si>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</si>
  <si>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</si>
  <si>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</si>
  <si>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</si>
  <si>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</si>
  <si>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</si>
  <si>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</si>
  <si>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</si>
  <si>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</si>
  <si>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</si>
  <si>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</si>
  <si>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</si>
  <si>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</si>
  <si>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</si>
  <si>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</si>
  <si>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</si>
  <si>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</si>
  <si>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</si>
  <si>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</si>
  <si>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</si>
  <si>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</si>
  <si>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</si>
  <si>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</si>
  <si>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</si>
  <si>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</si>
  <si>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</si>
  <si>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</si>
  <si>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</si>
  <si>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</si>
  <si>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</si>
  <si>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</si>
  <si>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</si>
  <si>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</si>
  <si>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</si>
  <si>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</si>
  <si>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</si>
  <si>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</si>
  <si>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</si>
  <si>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</si>
  <si>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</si>
  <si>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</si>
  <si>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</si>
  <si>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</si>
  <si>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</si>
  <si>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</si>
  <si>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</si>
  <si>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</si>
  <si>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</si>
  <si>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</si>
  <si>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</si>
  <si>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</si>
  <si>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</si>
  <si>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</si>
  <si>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</si>
  <si>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</si>
  <si>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</si>
  <si>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</si>
  <si>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</si>
  <si>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</si>
  <si>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</si>
  <si>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</si>
  <si>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</si>
  <si>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</si>
  <si>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</si>
  <si>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</si>
  <si>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</si>
  <si>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</si>
  <si>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</si>
  <si>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</si>
  <si>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</si>
  <si>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</si>
  <si>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</si>
  <si>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</si>
  <si>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</si>
  <si>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</si>
  <si>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</si>
  <si>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</si>
  <si>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</si>
  <si>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</si>
  <si>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</si>
  <si>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</si>
  <si>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</si>
  <si>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</si>
  <si>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</si>
  <si>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</si>
  <si>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</si>
  <si>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</si>
  <si>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</si>
  <si>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</si>
  <si>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</si>
  <si>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</si>
  <si>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</si>
  <si>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</si>
  <si>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</si>
  <si>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</si>
  <si>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</si>
  <si>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</si>
  <si>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</si>
  <si>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</si>
  <si>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</si>
  <si>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</si>
  <si>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</si>
  <si>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</si>
  <si>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</si>
  <si>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</si>
  <si>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</si>
  <si>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</si>
  <si>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</si>
  <si>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</si>
  <si>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</si>
  <si>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</si>
  <si>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</si>
  <si>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</si>
  <si>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</si>
  <si>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</si>
  <si>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</si>
  <si>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</si>
  <si>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</si>
  <si>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</si>
  <si>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</si>
  <si>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</si>
  <si>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</si>
  <si>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</si>
  <si>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</si>
  <si>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</si>
  <si>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</si>
  <si>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</si>
  <si>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</si>
  <si>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</si>
  <si>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</si>
  <si>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</si>
  <si>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</si>
  <si>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</si>
  <si>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</si>
  <si>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</si>
  <si>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</si>
  <si>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</si>
  <si>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</si>
  <si>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</si>
  <si>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</si>
  <si>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</si>
  <si>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</si>
  <si>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</si>
  <si>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</si>
  <si>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</si>
  <si>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</si>
  <si>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</si>
  <si>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</si>
  <si>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</si>
  <si>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</si>
  <si>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</si>
  <si>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</si>
  <si>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</si>
  <si>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</si>
  <si>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</si>
  <si>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</si>
  <si>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</si>
  <si>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</si>
  <si>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</si>
  <si>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</si>
  <si>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</si>
  <si>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</si>
  <si>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</si>
  <si>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</si>
  <si>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</si>
  <si>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</si>
  <si>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</si>
  <si>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</si>
  <si>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</si>
  <si>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</si>
  <si>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</si>
  <si>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</si>
  <si>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</si>
  <si>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</si>
  <si>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</si>
  <si>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</si>
  <si>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</si>
  <si>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</si>
  <si>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</si>
  <si>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</si>
  <si>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</si>
  <si>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</si>
  <si>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</si>
  <si>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</si>
  <si>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</si>
  <si>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</si>
  <si>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</si>
  <si>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</si>
  <si>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</si>
  <si>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</si>
  <si>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</si>
  <si>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</si>
  <si>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</si>
  <si>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</si>
  <si>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</si>
  <si>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</si>
  <si>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</si>
  <si>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</si>
  <si>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</si>
  <si>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</si>
  <si>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</si>
  <si>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</si>
  <si>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</si>
  <si>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</si>
  <si>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</si>
  <si>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</si>
  <si>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</si>
  <si>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</si>
  <si>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</si>
  <si>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</si>
  <si>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</si>
  <si>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</si>
  <si>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</si>
  <si>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</si>
  <si>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</si>
  <si>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</si>
  <si>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</si>
  <si>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</si>
  <si>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</si>
  <si>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</si>
  <si>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</si>
  <si>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</si>
  <si>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</si>
  <si>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</si>
  <si>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</si>
  <si>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</si>
  <si>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</si>
  <si>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</si>
  <si>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</si>
  <si>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</si>
  <si>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</si>
  <si>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</si>
  <si>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</si>
  <si>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</si>
  <si>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</si>
  <si>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</si>
  <si>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</si>
  <si>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</si>
  <si>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</si>
  <si>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</si>
  <si>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</si>
  <si>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</si>
  <si>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</si>
  <si>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</si>
  <si>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</si>
  <si>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</si>
  <si>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</si>
  <si>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</si>
  <si>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</si>
  <si>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</si>
  <si>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</si>
  <si>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</si>
  <si>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</si>
  <si>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</si>
  <si>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</si>
  <si>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</si>
  <si>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</si>
  <si>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</si>
  <si>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</si>
  <si>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</si>
  <si>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</si>
  <si>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</si>
  <si>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</si>
  <si>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</si>
  <si>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</si>
  <si>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</si>
  <si>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</si>
  <si>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</si>
  <si>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</si>
  <si>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</si>
  <si>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</si>
  <si>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</si>
  <si>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</si>
  <si>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</si>
  <si>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</si>
  <si>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</si>
  <si>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</si>
  <si>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</si>
  <si>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</si>
  <si>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</si>
  <si>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</si>
  <si>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</si>
  <si>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</si>
  <si>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</si>
  <si>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</si>
  <si>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</si>
  <si>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</si>
  <si>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</si>
  <si>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</si>
  <si>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</si>
  <si>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</si>
  <si>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</si>
  <si>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</si>
  <si>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</si>
  <si>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</si>
  <si>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</si>
  <si>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</si>
  <si>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</si>
  <si>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</si>
  <si>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</si>
  <si>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</si>
  <si>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</si>
  <si>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</si>
  <si>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</si>
  <si>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</si>
  <si>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</si>
  <si>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</si>
  <si>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</si>
  <si>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</si>
  <si>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</si>
  <si>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</si>
  <si>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</si>
  <si>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</si>
  <si>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</si>
  <si>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</si>
  <si>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</si>
  <si>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</si>
  <si>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</si>
  <si>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</si>
  <si>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</si>
  <si>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</si>
  <si>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</si>
  <si>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</si>
  <si>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</si>
  <si>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</si>
  <si>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</si>
  <si>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</si>
  <si>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</si>
  <si>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</si>
  <si>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</si>
  <si>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</si>
  <si>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</si>
  <si>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</si>
  <si>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</si>
  <si>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</si>
  <si>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</si>
  <si>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</si>
  <si>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</si>
  <si>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</si>
  <si>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</si>
  <si>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</si>
  <si>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</si>
  <si>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</si>
  <si>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</si>
  <si>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</si>
  <si>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</si>
  <si>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</si>
  <si>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</si>
  <si>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</si>
  <si>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</si>
  <si>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</si>
  <si>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</si>
  <si>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</si>
  <si>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</si>
  <si>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</si>
  <si>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</si>
  <si>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</si>
  <si>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</si>
  <si>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</si>
  <si>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</si>
  <si>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</si>
  <si>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</si>
  <si>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</si>
  <si>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</si>
  <si>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</si>
  <si>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</si>
  <si>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</si>
  <si>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</si>
  <si>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</si>
  <si>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</si>
  <si>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</si>
  <si>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</si>
  <si>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</si>
  <si>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</si>
  <si>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</si>
  <si>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</si>
  <si>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</si>
  <si>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</si>
  <si>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</si>
  <si>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</si>
  <si>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</si>
  <si>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</si>
  <si>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</si>
  <si>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</si>
  <si>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</si>
  <si>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</si>
  <si>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</si>
  <si>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</si>
  <si>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</si>
  <si>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</si>
  <si>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</si>
  <si>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</si>
  <si>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</si>
  <si>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</si>
  <si>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</si>
  <si>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</si>
  <si>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</si>
  <si>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</si>
  <si>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</si>
  <si>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</si>
  <si>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</si>
  <si>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</si>
  <si>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</si>
  <si>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</si>
  <si>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</si>
  <si>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</si>
  <si>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</si>
  <si>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</si>
  <si>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</si>
  <si>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</si>
  <si>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</si>
  <si>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</si>
  <si>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</si>
  <si>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</si>
  <si>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</si>
  <si>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</si>
  <si>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</si>
  <si>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</si>
  <si>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</si>
  <si>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</si>
  <si>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</si>
  <si>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</si>
  <si>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</si>
  <si>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</si>
  <si>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</si>
  <si>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</si>
  <si>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</si>
  <si>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</si>
  <si>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</si>
  <si>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</si>
  <si>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</si>
  <si>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</si>
  <si>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</si>
  <si>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</si>
  <si>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</si>
  <si>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</si>
  <si>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</si>
  <si>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</si>
  <si>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</si>
  <si>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</si>
  <si>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</si>
  <si>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</si>
  <si>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</si>
  <si>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</si>
  <si>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</si>
  <si>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</si>
  <si>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</si>
  <si>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</si>
  <si>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</si>
  <si>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</si>
  <si>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</si>
  <si>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</si>
  <si>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</si>
  <si>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</si>
  <si>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</si>
  <si>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</si>
  <si>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</si>
  <si>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</si>
  <si>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</si>
  <si>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</si>
  <si>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</si>
  <si>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</si>
  <si>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</si>
  <si>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</si>
  <si>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</si>
  <si>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</si>
  <si>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</si>
  <si>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</si>
  <si>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</si>
  <si>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</si>
  <si>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</si>
  <si>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</si>
  <si>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</si>
  <si>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</si>
  <si>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</si>
  <si>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</si>
  <si>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</si>
  <si>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</si>
  <si>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</si>
  <si>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</si>
  <si>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</si>
  <si>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</si>
  <si>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</si>
  <si>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</si>
  <si>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</si>
  <si>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</si>
  <si>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</si>
  <si>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</si>
  <si>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</si>
  <si>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</si>
  <si>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</si>
  <si>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</si>
  <si>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</si>
  <si>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</si>
  <si>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</si>
  <si>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</si>
  <si>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</si>
  <si>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</si>
  <si>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</si>
  <si>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</si>
  <si>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</si>
  <si>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</si>
  <si>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</si>
  <si>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</si>
  <si>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</si>
  <si>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</si>
  <si>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</si>
  <si>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</si>
  <si>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</si>
  <si>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</si>
  <si>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</si>
  <si>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</si>
  <si>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</si>
  <si>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</si>
  <si>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</si>
  <si>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</si>
  <si>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</si>
  <si>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</si>
  <si>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</si>
  <si>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</si>
  <si>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</si>
  <si>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</si>
  <si>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</si>
  <si>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</si>
  <si>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</si>
  <si>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</si>
  <si>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</si>
  <si>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</si>
  <si>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</si>
  <si>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</si>
  <si>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</si>
  <si>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</si>
  <si>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</si>
  <si>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</si>
  <si>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</si>
  <si>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</si>
  <si>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</si>
  <si>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</si>
  <si>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</si>
  <si>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</si>
  <si>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</si>
  <si>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</si>
  <si>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</si>
  <si>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</si>
  <si>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</si>
  <si>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</si>
  <si>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</si>
  <si>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</si>
  <si>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</si>
  <si>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</si>
  <si>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</si>
  <si>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</si>
  <si>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</si>
  <si>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</si>
  <si>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</si>
  <si>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</si>
  <si>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</si>
  <si>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</si>
  <si>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</si>
  <si>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</si>
  <si>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</si>
  <si>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</si>
  <si>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</si>
  <si>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</si>
  <si>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</si>
  <si>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</si>
  <si>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</si>
  <si>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</si>
  <si>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</si>
  <si>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</si>
  <si>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</si>
  <si>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</si>
  <si>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</si>
  <si>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</si>
  <si>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</si>
  <si>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</si>
  <si>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</si>
  <si>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</si>
  <si>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</si>
  <si>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</si>
  <si>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</si>
  <si>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</si>
  <si>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</si>
  <si>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</si>
  <si>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</si>
  <si>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</si>
  <si>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</si>
  <si>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</si>
  <si>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</si>
  <si>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</si>
  <si>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</si>
  <si>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</si>
  <si>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</si>
  <si>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</si>
  <si>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</si>
  <si>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</si>
  <si>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</si>
  <si>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</si>
  <si>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</si>
  <si>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</si>
  <si>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</si>
  <si>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</si>
  <si>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</si>
  <si>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</si>
  <si>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</si>
  <si>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</si>
  <si>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</si>
  <si>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</si>
  <si>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</si>
  <si>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</si>
  <si>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</si>
  <si>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</si>
  <si>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</si>
  <si>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</si>
  <si>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</si>
  <si>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</si>
  <si>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</si>
  <si>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</si>
  <si>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</si>
  <si>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</si>
  <si>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</si>
  <si>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</si>
  <si>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</si>
  <si>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</si>
  <si>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</si>
  <si>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</si>
  <si>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</si>
  <si>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</si>
  <si>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</si>
  <si>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</si>
  <si>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</si>
  <si>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</si>
  <si>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</si>
  <si>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</si>
  <si>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</si>
  <si>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</si>
  <si>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</si>
  <si>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</si>
  <si>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</si>
  <si>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</si>
  <si>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</si>
  <si>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</si>
  <si>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</si>
  <si>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</si>
  <si>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</si>
  <si>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</si>
  <si>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</si>
  <si>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</si>
  <si>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</si>
  <si>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</si>
  <si>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</si>
  <si>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</si>
  <si>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</si>
  <si>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</si>
  <si>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</si>
  <si>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</si>
  <si>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</si>
  <si>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</si>
  <si>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</si>
  <si>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</si>
  <si>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</si>
  <si>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</si>
  <si>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</si>
  <si>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</si>
  <si>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</si>
  <si>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</si>
  <si>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</si>
  <si>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</si>
  <si>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</si>
  <si>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</si>
  <si>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</si>
  <si>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</si>
  <si>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</si>
  <si>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</si>
  <si>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</si>
  <si>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</si>
  <si>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</si>
  <si>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</si>
  <si>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</si>
  <si>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</si>
  <si>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</si>
  <si>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</si>
  <si>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</si>
  <si>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</si>
  <si>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</si>
  <si>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</si>
  <si>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</si>
  <si>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</si>
  <si>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</si>
  <si>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</si>
  <si>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</si>
  <si>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</si>
  <si>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</si>
  <si>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</si>
  <si>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</si>
  <si>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</si>
  <si>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</si>
  <si>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</si>
  <si>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</si>
  <si>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</si>
  <si>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</si>
  <si>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</si>
  <si>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</si>
  <si>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</si>
  <si>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</si>
  <si>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</si>
  <si>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</si>
  <si>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</si>
  <si>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</si>
  <si>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</si>
  <si>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</si>
  <si>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</si>
  <si>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</si>
  <si>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</si>
  <si>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</si>
  <si>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</si>
  <si>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</si>
  <si>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</si>
  <si>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</si>
  <si>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</si>
  <si>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</si>
  <si>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</si>
  <si>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</si>
  <si>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</si>
  <si>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</si>
  <si>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</si>
  <si>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</si>
  <si>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</si>
  <si>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</si>
  <si>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</si>
  <si>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</si>
  <si>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</si>
  <si>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</si>
  <si>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</si>
  <si>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</si>
  <si>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</si>
  <si>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</si>
  <si>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</si>
  <si>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</si>
  <si>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</si>
  <si>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</si>
  <si>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</si>
  <si>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</si>
  <si>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</si>
  <si>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</si>
  <si>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</si>
  <si>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</si>
  <si>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</si>
  <si>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</si>
  <si>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</si>
  <si>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</si>
  <si>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</si>
  <si>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</si>
  <si>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</si>
  <si>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</si>
  <si>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</si>
  <si>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</si>
  <si>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</si>
  <si>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</si>
  <si>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</si>
  <si>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</si>
  <si>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</si>
  <si>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</si>
  <si>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</si>
  <si>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</si>
  <si>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</si>
  <si>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</si>
  <si>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</si>
  <si>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</si>
  <si>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</si>
  <si>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</si>
  <si>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</si>
  <si>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</si>
  <si>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</si>
  <si>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</si>
  <si>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</si>
  <si>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</si>
  <si>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</si>
  <si>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</si>
  <si>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</si>
  <si>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</si>
  <si>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</si>
  <si>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</si>
  <si>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</si>
  <si>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</si>
  <si>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</si>
  <si>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</si>
  <si>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</si>
  <si>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</si>
  <si>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</si>
  <si>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</si>
  <si>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</si>
  <si>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</si>
  <si>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</si>
  <si>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</si>
  <si>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</si>
  <si>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</si>
  <si>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</si>
  <si>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</si>
  <si>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</si>
  <si>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</si>
  <si>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</si>
  <si>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</si>
  <si>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</si>
  <si>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</si>
  <si>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</si>
  <si>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</si>
  <si>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</si>
  <si>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</si>
  <si>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</si>
  <si>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</si>
  <si>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</si>
  <si>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</si>
  <si>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</si>
  <si>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</si>
  <si>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</si>
  <si>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</si>
  <si>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</si>
  <si>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</si>
  <si>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</si>
  <si>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</si>
  <si>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</si>
  <si>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</si>
  <si>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</si>
  <si>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</si>
  <si>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</si>
  <si>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</si>
  <si>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</si>
  <si>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</si>
  <si>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</si>
  <si>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</si>
  <si>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</si>
  <si>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</si>
  <si>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</si>
  <si>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</si>
  <si>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</si>
  <si>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</si>
  <si>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</si>
  <si>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</si>
  <si>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</si>
  <si>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</si>
  <si>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</si>
  <si>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</si>
  <si>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</si>
  <si>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</si>
  <si>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</si>
  <si>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</si>
  <si>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</si>
  <si>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</si>
  <si>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</si>
  <si>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</si>
  <si>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</si>
  <si>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</si>
  <si>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</si>
  <si>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</si>
  <si>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</si>
  <si>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</si>
  <si>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</si>
  <si>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</si>
  <si>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</si>
  <si>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</si>
  <si>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</si>
  <si>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</si>
  <si>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</si>
  <si>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</si>
  <si>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</si>
  <si>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</si>
  <si>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</si>
  <si>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</si>
  <si>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</si>
  <si>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</si>
  <si>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</si>
  <si>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</si>
  <si>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</si>
  <si>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</si>
  <si>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</si>
  <si>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</si>
  <si>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</si>
  <si>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</si>
  <si>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</si>
  <si>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</si>
  <si>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</si>
  <si>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</si>
  <si>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</si>
  <si>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</si>
  <si>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</si>
  <si>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</si>
  <si>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</si>
  <si>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</si>
  <si>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</si>
  <si>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</si>
  <si>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</si>
  <si>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</si>
  <si>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</si>
  <si>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</si>
  <si>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</si>
  <si>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</si>
  <si>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</si>
  <si>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</si>
  <si>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</si>
  <si>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</si>
  <si>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</si>
  <si>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</si>
  <si>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</si>
  <si>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</si>
  <si>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</si>
  <si>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</si>
  <si>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</si>
  <si>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</si>
  <si>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</si>
  <si>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</si>
  <si>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</si>
  <si>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</si>
  <si>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</si>
  <si>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</si>
  <si>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</si>
  <si>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</si>
  <si>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</si>
  <si>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</si>
  <si>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</si>
  <si>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</si>
  <si>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</si>
  <si>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</si>
  <si>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</si>
  <si>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</si>
  <si>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</si>
  <si>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</si>
  <si>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</si>
  <si>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</si>
  <si>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</si>
  <si>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</si>
  <si>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</si>
  <si>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</si>
  <si>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</si>
  <si>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</si>
  <si>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</si>
  <si>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</si>
  <si>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</si>
  <si>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</si>
  <si>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</si>
  <si>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</si>
  <si>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</si>
  <si>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</si>
  <si>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</si>
  <si>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</si>
  <si>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</si>
  <si>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</si>
  <si>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</si>
  <si>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</si>
  <si>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</si>
  <si>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</si>
  <si>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</si>
  <si>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</si>
  <si>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</si>
  <si>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</si>
  <si>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</si>
  <si>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</si>
  <si>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</si>
  <si>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</si>
  <si>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</si>
  <si>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</si>
  <si>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</si>
  <si>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</si>
  <si>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</si>
  <si>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</si>
  <si>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</si>
  <si>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</si>
  <si>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</si>
  <si>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</si>
  <si>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</si>
  <si>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</si>
  <si>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</si>
  <si>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</si>
  <si>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</si>
  <si>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</si>
  <si>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</si>
  <si>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</si>
  <si>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</si>
  <si>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</si>
  <si>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</si>
  <si>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</si>
  <si>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</si>
  <si>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</si>
  <si>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</si>
  <si>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</si>
  <si>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</si>
  <si>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</si>
  <si>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</si>
  <si>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</si>
  <si>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</si>
  <si>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</si>
  <si>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</si>
  <si>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</si>
  <si>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</si>
  <si>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</si>
  <si>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</si>
  <si>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</si>
  <si>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</si>
  <si>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</si>
  <si>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</si>
  <si>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</si>
  <si>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</si>
  <si>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</si>
  <si>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</si>
  <si>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</si>
  <si>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</si>
  <si>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</si>
  <si>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</si>
  <si>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</si>
  <si>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</si>
  <si>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</si>
  <si>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</si>
  <si>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</si>
  <si>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</si>
  <si>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</si>
  <si>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</si>
  <si>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</si>
  <si>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</si>
  <si>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</si>
  <si>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</si>
  <si>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</si>
  <si>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</si>
  <si>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</si>
  <si>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</si>
  <si>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</si>
  <si>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</si>
  <si>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</si>
  <si>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</si>
  <si>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</si>
  <si>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</si>
  <si>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</si>
  <si>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</si>
  <si>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</si>
  <si>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</si>
  <si>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</si>
  <si>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</si>
  <si>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</si>
  <si>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</si>
  <si>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</si>
  <si>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</si>
  <si>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</si>
  <si>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</si>
  <si>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</si>
  <si>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</si>
  <si>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</si>
  <si>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</si>
  <si>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</si>
  <si>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</si>
  <si>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</si>
  <si>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</si>
  <si>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</si>
  <si>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</si>
  <si>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</si>
  <si>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</si>
  <si>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</si>
  <si>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</si>
  <si>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</si>
  <si>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</si>
  <si>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</si>
  <si>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</si>
  <si>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</si>
  <si>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</si>
  <si>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</si>
  <si>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</si>
  <si>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</si>
  <si>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</si>
  <si>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</si>
  <si>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</si>
  <si>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</si>
  <si>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</si>
  <si>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</si>
  <si>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</si>
  <si>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</si>
  <si>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</si>
  <si>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</si>
  <si>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</si>
  <si>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</si>
  <si>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</si>
  <si>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</si>
  <si>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</si>
  <si>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</si>
  <si>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</si>
  <si>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</si>
  <si>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</si>
  <si>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</si>
  <si>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</si>
  <si>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</si>
  <si>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</si>
  <si>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</si>
  <si>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</si>
  <si>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</si>
  <si>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</si>
  <si>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</si>
  <si>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</si>
  <si>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</si>
  <si>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</si>
  <si>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</si>
  <si>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</si>
  <si>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</si>
  <si>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</si>
  <si>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</si>
  <si>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</si>
  <si>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</si>
  <si>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</si>
  <si>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</si>
  <si>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</si>
  <si>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</si>
  <si>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</si>
  <si>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</si>
  <si>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</si>
  <si>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</si>
  <si>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</si>
  <si>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</si>
  <si>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</si>
  <si>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</si>
  <si>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</si>
  <si>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</si>
  <si>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</si>
  <si>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</si>
  <si>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</si>
  <si>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</si>
  <si>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</si>
  <si>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</si>
  <si>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</si>
  <si>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</si>
  <si>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</si>
  <si>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</si>
  <si>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</si>
  <si>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</si>
  <si>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</si>
  <si>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</si>
  <si>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</si>
  <si>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</si>
  <si>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</si>
  <si>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</si>
  <si>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</si>
  <si>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</si>
  <si>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</si>
  <si>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</si>
  <si>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</si>
  <si>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</si>
  <si>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</si>
  <si>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</si>
  <si>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</si>
  <si>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</si>
  <si>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</si>
  <si>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</si>
  <si>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</si>
  <si>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</si>
  <si>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</si>
  <si>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</si>
  <si>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</si>
  <si>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</si>
  <si>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</si>
  <si>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</si>
  <si>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</si>
  <si>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</si>
  <si>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</si>
  <si>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</si>
  <si>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</si>
  <si>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</si>
  <si>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</si>
  <si>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</si>
  <si>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</si>
  <si>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</si>
  <si>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</si>
  <si>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</si>
  <si>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</si>
  <si>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</si>
  <si>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</si>
  <si>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</si>
  <si>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</si>
  <si>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</si>
  <si>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</si>
  <si>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</si>
  <si>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</si>
  <si>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</si>
  <si>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</si>
  <si>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</si>
  <si>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</si>
  <si>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</si>
  <si>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</si>
  <si>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</si>
  <si>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</si>
  <si>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</si>
  <si>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</si>
  <si>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</si>
  <si>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</si>
  <si>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</si>
  <si>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</si>
  <si>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</si>
  <si>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</si>
  <si>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</si>
  <si>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</si>
  <si>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</si>
  <si>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</si>
  <si>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</si>
  <si>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</si>
  <si>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</si>
  <si>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</si>
  <si>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</si>
  <si>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</si>
  <si>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</si>
  <si>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</si>
  <si>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</si>
  <si>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</si>
  <si>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</si>
  <si>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</si>
  <si>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</si>
  <si>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</si>
  <si>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</si>
  <si>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</si>
  <si>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</si>
  <si>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</si>
  <si>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</si>
  <si>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</si>
  <si>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</si>
  <si>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</si>
  <si>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</si>
  <si>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</si>
  <si>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</si>
  <si>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</si>
  <si>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</si>
  <si>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</si>
  <si>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</si>
  <si>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</si>
  <si>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</si>
  <si>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</si>
  <si>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</si>
  <si>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</si>
  <si>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</si>
  <si>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</si>
  <si>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</si>
  <si>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</si>
  <si>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</si>
  <si>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</si>
  <si>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</si>
  <si>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</si>
  <si>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</si>
  <si>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</si>
  <si>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</si>
  <si>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</si>
  <si>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</si>
  <si>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</si>
  <si>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</si>
  <si>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</si>
  <si>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</si>
  <si>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</si>
  <si>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</si>
  <si>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</si>
  <si>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</si>
  <si>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</si>
  <si>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</si>
  <si>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</si>
  <si>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</si>
  <si>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</si>
  <si>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</si>
  <si>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</si>
  <si>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</si>
  <si>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</si>
  <si>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</si>
  <si>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</si>
  <si>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</si>
  <si>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</si>
  <si>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</si>
  <si>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</si>
  <si>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</si>
  <si>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</si>
  <si>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</si>
  <si>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</si>
  <si>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</si>
  <si>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</si>
  <si>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</si>
  <si>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</si>
  <si>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</si>
  <si>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</si>
  <si>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</si>
  <si>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</si>
  <si>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</si>
  <si>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</si>
  <si>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</si>
  <si>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</si>
  <si>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</si>
  <si>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</si>
  <si>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</si>
  <si>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</si>
  <si>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</si>
  <si>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</si>
  <si>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</si>
  <si>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</si>
  <si>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</si>
  <si>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</si>
  <si>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</si>
  <si>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</si>
  <si>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</si>
  <si>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</si>
  <si>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</si>
  <si>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</si>
  <si>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</si>
  <si>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</si>
  <si>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</si>
  <si>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</si>
  <si>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</si>
  <si>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</si>
  <si>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</si>
  <si>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</si>
  <si>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</si>
  <si>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</si>
  <si>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</si>
  <si>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</si>
  <si>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</si>
  <si>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</si>
  <si>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</si>
  <si>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</si>
  <si>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</si>
  <si>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</si>
  <si>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</si>
  <si>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</si>
  <si>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</si>
  <si>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</si>
  <si>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</si>
  <si>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</si>
  <si>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</si>
  <si>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</si>
  <si>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</si>
  <si>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</si>
  <si>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</si>
  <si>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</si>
  <si>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</si>
  <si>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</si>
  <si>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</si>
  <si>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</si>
  <si>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</si>
  <si>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</si>
  <si>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</si>
  <si>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</si>
  <si>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</si>
  <si>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</si>
  <si>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</si>
  <si>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</si>
  <si>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</si>
  <si>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</si>
  <si>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</si>
  <si>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</si>
  <si>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</si>
  <si>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</si>
  <si>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</si>
  <si>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</si>
  <si>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</si>
  <si>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</si>
  <si>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</si>
  <si>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</si>
  <si>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</si>
  <si>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</si>
  <si>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</si>
  <si>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</si>
  <si>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</si>
  <si>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</si>
  <si>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</si>
  <si>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</si>
  <si>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</si>
  <si>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</si>
  <si>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</si>
  <si>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</si>
  <si>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</si>
  <si>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</si>
  <si>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</si>
  <si>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</si>
  <si>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</si>
  <si>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</si>
  <si>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</si>
  <si>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</si>
  <si>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</si>
  <si>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</si>
  <si>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</si>
  <si>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</si>
  <si>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</si>
  <si>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</si>
  <si>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</si>
  <si>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</si>
  <si>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</si>
  <si>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</si>
  <si>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</si>
  <si>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</si>
  <si>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</si>
  <si>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</si>
  <si>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</si>
  <si>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</si>
  <si>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</si>
  <si>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</si>
  <si>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</si>
  <si>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</si>
  <si>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</si>
  <si>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</si>
  <si>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</si>
  <si>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</si>
  <si>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</si>
  <si>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</si>
  <si>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</si>
  <si>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</si>
  <si>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</si>
  <si>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</si>
  <si>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</si>
  <si>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</si>
  <si>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</si>
  <si>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</si>
  <si>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</si>
  <si>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</si>
  <si>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</si>
  <si>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</si>
  <si>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</si>
  <si>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</si>
  <si>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</si>
  <si>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</si>
  <si>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</si>
  <si>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</si>
  <si>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</si>
  <si>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</si>
  <si>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</si>
  <si>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</si>
  <si>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</si>
  <si>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</si>
  <si>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</si>
  <si>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</si>
  <si>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</si>
  <si>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</si>
  <si>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</si>
  <si>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</si>
  <si>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</si>
  <si>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</si>
  <si>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</si>
  <si>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</si>
  <si>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</si>
  <si>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</si>
  <si>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</si>
  <si>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</si>
  <si>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</si>
  <si>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</si>
  <si>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</si>
  <si>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</si>
  <si>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</si>
  <si>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</si>
  <si>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</si>
  <si>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</si>
  <si>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</si>
  <si>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</si>
  <si>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</si>
  <si>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</si>
  <si>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</si>
  <si>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</si>
  <si>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</si>
  <si>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</si>
  <si>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</si>
  <si>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</si>
  <si>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</si>
  <si>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</si>
  <si>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</si>
  <si>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</si>
  <si>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</si>
  <si>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</si>
  <si>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</si>
  <si>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</si>
  <si>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</si>
  <si>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</si>
  <si>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</si>
  <si>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</si>
  <si>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</si>
  <si>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</si>
  <si>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</si>
  <si>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</si>
  <si>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</si>
  <si>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</si>
  <si>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</si>
  <si>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</si>
  <si>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</si>
  <si>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</si>
  <si>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</si>
  <si>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</si>
  <si>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</si>
  <si>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</si>
  <si>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</si>
  <si>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</si>
  <si>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</si>
  <si>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</si>
  <si>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</si>
  <si>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</si>
  <si>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</si>
  <si>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</si>
  <si>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</si>
  <si>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</si>
  <si>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</si>
  <si>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</si>
  <si>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</si>
  <si>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</si>
  <si>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</si>
  <si>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</si>
  <si>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</si>
  <si>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</si>
  <si>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</si>
  <si>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</si>
  <si>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</si>
  <si>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</si>
  <si>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</si>
  <si>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</si>
  <si>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</si>
  <si>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</si>
  <si>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</si>
  <si>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</si>
  <si>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</si>
  <si>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</si>
  <si>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</si>
  <si>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</si>
  <si>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</si>
  <si>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</si>
  <si>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</si>
  <si>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</si>
  <si>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</si>
  <si>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</si>
  <si>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</si>
  <si>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</si>
  <si>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</si>
  <si>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</si>
  <si>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</si>
  <si>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</si>
  <si>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</si>
  <si>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</si>
  <si>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</si>
  <si>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</si>
  <si>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</si>
  <si>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</si>
  <si>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</si>
  <si>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</si>
  <si>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</si>
  <si>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</si>
  <si>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</si>
  <si>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</si>
  <si>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</si>
  <si>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</si>
  <si>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</si>
  <si>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</si>
  <si>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</si>
  <si>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</si>
  <si>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</si>
  <si>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</si>
  <si>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</si>
  <si>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</si>
  <si>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</si>
  <si>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</si>
  <si>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</si>
  <si>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</si>
  <si>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</si>
  <si>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</si>
  <si>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</si>
  <si>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</si>
  <si>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</si>
  <si>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</si>
  <si>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</si>
  <si>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</si>
  <si>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</si>
  <si>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</si>
  <si>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</si>
  <si>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</si>
  <si>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</si>
  <si>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</si>
  <si>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</si>
  <si>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</si>
  <si>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</si>
  <si>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</si>
  <si>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</si>
  <si>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</si>
  <si>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</si>
  <si>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</si>
  <si>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</si>
  <si>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</si>
  <si>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</si>
  <si>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</si>
  <si>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</si>
  <si>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</si>
  <si>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</si>
  <si>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</si>
  <si>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</si>
  <si>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</si>
  <si>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</si>
  <si>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</si>
  <si>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</si>
  <si>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</si>
  <si>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</si>
  <si>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</si>
  <si>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</si>
  <si>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</si>
  <si>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</si>
  <si>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</si>
  <si>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</si>
  <si>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</si>
  <si>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</si>
  <si>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</si>
  <si>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</si>
  <si>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</si>
  <si>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</si>
  <si>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</si>
  <si>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</si>
  <si>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</si>
  <si>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</si>
  <si>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</si>
  <si>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</si>
  <si>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</si>
  <si>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</si>
  <si>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</si>
  <si>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</si>
  <si>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</si>
  <si>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</si>
  <si>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</si>
  <si>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</si>
  <si>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</si>
  <si>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</si>
  <si>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</si>
  <si>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</si>
  <si>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</si>
  <si>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</si>
  <si>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</si>
  <si>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</si>
  <si>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</si>
  <si>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</si>
  <si>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</si>
  <si>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</si>
  <si>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</si>
  <si>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</si>
  <si>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</si>
  <si>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</si>
  <si>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</si>
  <si>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</si>
  <si>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</si>
  <si>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</si>
  <si>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</si>
  <si>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</si>
  <si>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</si>
  <si>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</si>
  <si>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</si>
  <si>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</si>
  <si>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</si>
  <si>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</si>
  <si>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</si>
  <si>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</si>
  <si>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</si>
  <si>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</si>
  <si>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</si>
  <si>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</si>
  <si>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</si>
  <si>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</si>
  <si>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</si>
  <si>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</si>
  <si>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</si>
  <si>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</si>
  <si>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</si>
  <si>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</si>
  <si>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</si>
  <si>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</si>
  <si>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</si>
  <si>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</si>
  <si>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</si>
  <si>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</si>
  <si>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</si>
  <si>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</si>
  <si>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</si>
  <si>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</si>
  <si>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</si>
  <si>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</si>
  <si>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</si>
  <si>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</si>
  <si>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</si>
  <si>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令和７年度福島県障害福祉従事者処遇改善緊急支援事業（障がい者施設等）補助金
実績報告書</t>
    <rPh sb="38" eb="43">
      <t>ジッセキホウコクショ</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</si>
  <si>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</si>
  <si>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</si>
  <si>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</si>
  <si>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</si>
  <si>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</si>
  <si>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</si>
  <si>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</si>
  <si>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</si>
  <si>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</si>
  <si>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</si>
  <si>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</si>
  <si>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</si>
  <si>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</si>
  <si>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</si>
  <si>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</si>
  <si>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ｶﾌﾞｼｷｶﾞｲｼｬﾌｸｼﾏ</t>
    <phoneticPr fontId="3"/>
  </si>
  <si>
    <t>株式会社福島</t>
    <rPh sb="0" eb="4">
      <t>カブシキガイシャ</t>
    </rPh>
    <rPh sb="4" eb="6">
      <t>フクシマ</t>
    </rPh>
    <phoneticPr fontId="3"/>
  </si>
  <si>
    <t>福島県福島市杉妻町2-16</t>
    <rPh sb="0" eb="3">
      <t>フクシマケン</t>
    </rPh>
    <rPh sb="3" eb="6">
      <t>フクシマシ</t>
    </rPh>
    <rPh sb="6" eb="9">
      <t>スギツママチ</t>
    </rPh>
    <phoneticPr fontId="3"/>
  </si>
  <si>
    <t>福島ビル101</t>
    <rPh sb="0" eb="2">
      <t>フクシマ</t>
    </rPh>
    <phoneticPr fontId="3"/>
  </si>
  <si>
    <t>代表取締役</t>
    <rPh sb="0" eb="5">
      <t>ダイヒョウトリシマリヤク</t>
    </rPh>
    <phoneticPr fontId="3"/>
  </si>
  <si>
    <t>福島　太郎</t>
    <rPh sb="0" eb="2">
      <t>フクシマ</t>
    </rPh>
    <rPh sb="3" eb="5">
      <t>タロウ</t>
    </rPh>
    <phoneticPr fontId="3"/>
  </si>
  <si>
    <t>0700123456789</t>
    <phoneticPr fontId="3"/>
  </si>
  <si>
    <t>ｽｷﾞﾂﾏ ﾊﾅｺ</t>
    <phoneticPr fontId="3"/>
  </si>
  <si>
    <t>杉妻　花子</t>
    <rPh sb="0" eb="2">
      <t>スギツマ</t>
    </rPh>
    <rPh sb="3" eb="5">
      <t>ハナコ</t>
    </rPh>
    <phoneticPr fontId="3"/>
  </si>
  <si>
    <t>024-521-0000</t>
    <phoneticPr fontId="3"/>
  </si>
  <si>
    <t>fukushima@xxx.jp</t>
    <phoneticPr fontId="3"/>
  </si>
  <si>
    <t>1111111111</t>
    <phoneticPr fontId="3"/>
  </si>
  <si>
    <t>福島県</t>
    <rPh sb="0" eb="3">
      <t>フクシマケン</t>
    </rPh>
    <phoneticPr fontId="3"/>
  </si>
  <si>
    <t>事業所A</t>
    <rPh sb="0" eb="3">
      <t>ジギョウショ</t>
    </rPh>
    <phoneticPr fontId="3"/>
  </si>
  <si>
    <t>2222222222</t>
    <phoneticPr fontId="3"/>
  </si>
  <si>
    <t>3333333333</t>
    <phoneticPr fontId="3"/>
  </si>
  <si>
    <t>4444444444</t>
    <phoneticPr fontId="3"/>
  </si>
  <si>
    <t>5555555555</t>
    <phoneticPr fontId="3"/>
  </si>
  <si>
    <t>郡山市</t>
    <rPh sb="0" eb="3">
      <t>コオリヤマシ</t>
    </rPh>
    <phoneticPr fontId="3"/>
  </si>
  <si>
    <t>福島市</t>
    <rPh sb="0" eb="3">
      <t>フクシマシ</t>
    </rPh>
    <phoneticPr fontId="3"/>
  </si>
  <si>
    <t>須賀川市</t>
    <rPh sb="0" eb="4">
      <t>スカガワシ</t>
    </rPh>
    <phoneticPr fontId="3"/>
  </si>
  <si>
    <t>事業所B</t>
    <rPh sb="0" eb="3">
      <t>ジギョウショ</t>
    </rPh>
    <phoneticPr fontId="3"/>
  </si>
  <si>
    <t>事業所C</t>
    <rPh sb="0" eb="3">
      <t>ジギョウショ</t>
    </rPh>
    <phoneticPr fontId="3"/>
  </si>
  <si>
    <t>事業所D</t>
    <rPh sb="0" eb="3">
      <t>ジギョウショ</t>
    </rPh>
    <phoneticPr fontId="3"/>
  </si>
  <si>
    <t>事業所E</t>
    <rPh sb="0" eb="3">
      <t>ジギョウショ</t>
    </rPh>
    <phoneticPr fontId="3"/>
  </si>
  <si>
    <t>✓</t>
  </si>
  <si>
    <t>福島　太郎</t>
    <rPh sb="0" eb="2">
      <t>フクシマ</t>
    </rPh>
    <rPh sb="3" eb="5">
      <t>タロウ</t>
    </rPh>
    <phoneticPr fontId="5"/>
  </si>
  <si>
    <t>杉妻　花子</t>
    <rPh sb="0" eb="2">
      <t>スギツマ</t>
    </rPh>
    <rPh sb="3" eb="5">
      <t>ハナコ</t>
    </rPh>
    <phoneticPr fontId="5"/>
  </si>
  <si>
    <t>024-521-0000</t>
    <phoneticPr fontId="5"/>
  </si>
  <si>
    <t>fukushima@xxx.jp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</si>
</sst>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quot;金&quot;#,##0&quot;円&quot;_ ;[Red]\-#,##0\ "/>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4">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0" fontId="66" fillId="0" borderId="0" xfId="54" applyFont="1" applyAlignment="1">
      <alignment horizontal="center" vertical="center" wrapText="1"/>
    </xf>
    <xf numFmtId="0" fontId="66" fillId="0" borderId="0" xfId="54" applyFont="1" applyAlignment="1">
      <alignment horizontal="left" vertical="center" wrapText="1"/>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49" fontId="66" fillId="0" borderId="0" xfId="54" applyNumberFormat="1" applyFont="1" applyAlignment="1">
      <alignment horizontal="right" vertical="center"/>
    </xf>
    <xf numFmtId="0" fontId="66" fillId="0" borderId="0" xfId="54" applyFont="1" applyAlignment="1">
      <alignment horizontal="left" vertical="top" wrapText="1"/>
    </xf>
    <xf numFmtId="0" fontId="66" fillId="0" borderId="0" xfId="54" applyFont="1" applyAlignment="1">
      <alignment horizontal="left" vertical="center" wrapText="1"/>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cellXfs>
  <cellStyles count="56">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桁区切り 3" xfId="55" xr:uid="{A164A474-4D68-4066-A869-4D963F3D402A}"/>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5" xfId="54" xr:uid="{B5BE147E-5DB9-440B-AE2F-C699565F0317}"/>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29</xdr:col>
      <xdr:colOff>53340</xdr:colOff>
      <xdr:row>39</xdr:row>
      <xdr:rowOff>45720</xdr:rowOff>
    </xdr:from>
    <xdr:to>
      <xdr:col>37</xdr:col>
      <xdr:colOff>39821</xdr:colOff>
      <xdr:row>44</xdr:row>
      <xdr:rowOff>208444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1551920" y="1117092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・計画書（または変更承認申請書）で記載した障害福祉サービス事業所、障害者支援施設を記入してください。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・障害児通所支援事業所、障害児入所施設の実績は、児童家庭課が別途提示している様式を用いて報告してください。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者</a:t>
          </a:r>
        </a:p>
      </xdr:txBody>
    </xdr:sp>
    <xdr:clientData/>
  </xdr:twoCellAnchor>
  <xdr:twoCellAnchor>
    <xdr:from>
      <xdr:col>1</xdr:col>
      <xdr:colOff>36871</xdr:colOff>
      <xdr:row>34</xdr:row>
      <xdr:rowOff>122904</xdr:rowOff>
    </xdr:from>
    <xdr:to>
      <xdr:col>15</xdr:col>
      <xdr:colOff>129049</xdr:colOff>
      <xdr:row>36</xdr:row>
      <xdr:rowOff>135194</xdr:rowOff>
    </xdr:to>
    <xdr:sp macro="" textlink="">
      <xdr:nvSpPr>
        <xdr:cNvPr id="5" name="テキスト ボックス 4">
          <a:extLst>
            <a:ext uri="{FF2B5EF4-FFF2-40B4-BE49-F238E27FC236}">
              <a16:creationId xmlns:a16="http://schemas.microsoft.com/office/drawing/2014/main" id="{916F73DD-5BC9-4948-8059-DCB462BC4AD3}"/>
            </a:ext>
          </a:extLst>
        </xdr:cNvPr>
        <xdr:cNvSpPr txBox="1"/>
      </xdr:nvSpPr>
      <xdr:spPr>
        <a:xfrm>
          <a:off x="196645" y="7152969"/>
          <a:ext cx="2605549" cy="350273"/>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実績報告書の提出日を入力してください。</a:t>
          </a:r>
        </a:p>
      </xdr:txBody>
    </xdr:sp>
    <xdr:clientData/>
  </xdr:twoCellAnchor>
  <xdr:twoCellAnchor>
    <xdr:from>
      <xdr:col>36</xdr:col>
      <xdr:colOff>153629</xdr:colOff>
      <xdr:row>16</xdr:row>
      <xdr:rowOff>6146</xdr:rowOff>
    </xdr:from>
    <xdr:to>
      <xdr:col>46</xdr:col>
      <xdr:colOff>211886</xdr:colOff>
      <xdr:row>25</xdr:row>
      <xdr:rowOff>68828</xdr:rowOff>
    </xdr:to>
    <xdr:sp macro="" textlink="">
      <xdr:nvSpPr>
        <xdr:cNvPr id="6" name="正方形/長方形 5">
          <a:extLst>
            <a:ext uri="{FF2B5EF4-FFF2-40B4-BE49-F238E27FC236}">
              <a16:creationId xmlns:a16="http://schemas.microsoft.com/office/drawing/2014/main" id="{7F84D55D-BBC6-4E20-B31C-63037B39E297}"/>
            </a:ext>
          </a:extLst>
        </xdr:cNvPr>
        <xdr:cNvSpPr/>
      </xdr:nvSpPr>
      <xdr:spPr bwMode="auto">
        <a:xfrm>
          <a:off x="6464710" y="2894372"/>
          <a:ext cx="5871579" cy="225650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「②賃金改善経費の総額」には、賃金改善のうち「職員へ支給した金額」を入力してください（法定福利費事業主負担増加分は除くこと）。</a:t>
          </a: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「③賃金改善の所要額」には、②の金額に法定福利費事業主負担増加分を加えた金額を入力してください。</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法定福利費事業主負担増加分がない場合は、「②賃金改善経費の総額」＝「③賃金改善の所要額」となります。</a:t>
          </a:r>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6</xdr:col>
      <xdr:colOff>430304</xdr:colOff>
      <xdr:row>2</xdr:row>
      <xdr:rowOff>125506</xdr:rowOff>
    </xdr:from>
    <xdr:to>
      <xdr:col>8</xdr:col>
      <xdr:colOff>1201270</xdr:colOff>
      <xdr:row>5</xdr:row>
      <xdr:rowOff>152400</xdr:rowOff>
    </xdr:to>
    <xdr:sp macro="" textlink="">
      <xdr:nvSpPr>
        <xdr:cNvPr id="3" name="テキスト ボックス 2">
          <a:extLst>
            <a:ext uri="{FF2B5EF4-FFF2-40B4-BE49-F238E27FC236}">
              <a16:creationId xmlns:a16="http://schemas.microsoft.com/office/drawing/2014/main" id="{7D6F9692-6B06-3F53-6AA4-40E479DFDD24}"/>
            </a:ext>
          </a:extLst>
        </xdr:cNvPr>
        <xdr:cNvSpPr txBox="1"/>
      </xdr:nvSpPr>
      <xdr:spPr>
        <a:xfrm>
          <a:off x="7288304" y="681318"/>
          <a:ext cx="3272119" cy="1353670"/>
        </a:xfrm>
        <a:prstGeom prst="borderCallout1">
          <a:avLst>
            <a:gd name="adj1" fmla="val 72918"/>
            <a:gd name="adj2" fmla="val -937"/>
            <a:gd name="adj3" fmla="val 87656"/>
            <a:gd name="adj4" fmla="val -12390"/>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各事業所の補助金額の総額が自動で表示されます。</a:t>
          </a:r>
          <a:endParaRPr kumimoji="1" lang="en-US" altLang="ja-JP" sz="1200"/>
        </a:p>
        <a:p>
          <a:r>
            <a:rPr kumimoji="1" lang="en-US" altLang="ja-JP" sz="1200"/>
            <a:t>※</a:t>
          </a:r>
          <a:r>
            <a:rPr kumimoji="1" lang="ja-JP" altLang="en-US" sz="1200"/>
            <a:t>県から振り込まれた補助金額と一致します。</a:t>
          </a:r>
          <a:endParaRPr kumimoji="1" lang="en-US" altLang="ja-JP" sz="1200"/>
        </a:p>
        <a:p>
          <a:r>
            <a:rPr kumimoji="1" lang="en-US" altLang="ja-JP" sz="1200"/>
            <a:t>※</a:t>
          </a:r>
          <a:r>
            <a:rPr kumimoji="1" lang="ja-JP" altLang="en-US" sz="1200"/>
            <a:t>変更承認申請を行った場合は、初回振込額と２回目の振込額の合計と一致します。</a:t>
          </a:r>
        </a:p>
      </xdr:txBody>
    </xdr:sp>
    <xdr:clientData/>
  </xdr:twoCellAnchor>
  <xdr:twoCellAnchor>
    <xdr:from>
      <xdr:col>8</xdr:col>
      <xdr:colOff>143435</xdr:colOff>
      <xdr:row>15</xdr:row>
      <xdr:rowOff>277906</xdr:rowOff>
    </xdr:from>
    <xdr:to>
      <xdr:col>9</xdr:col>
      <xdr:colOff>1057836</xdr:colOff>
      <xdr:row>18</xdr:row>
      <xdr:rowOff>277906</xdr:rowOff>
    </xdr:to>
    <xdr:sp macro="" textlink="">
      <xdr:nvSpPr>
        <xdr:cNvPr id="4" name="テキスト ボックス 3">
          <a:extLst>
            <a:ext uri="{FF2B5EF4-FFF2-40B4-BE49-F238E27FC236}">
              <a16:creationId xmlns:a16="http://schemas.microsoft.com/office/drawing/2014/main" id="{FE80E079-FCE5-1FC5-BD84-BFFE5E8554BE}"/>
            </a:ext>
          </a:extLst>
        </xdr:cNvPr>
        <xdr:cNvSpPr txBox="1"/>
      </xdr:nvSpPr>
      <xdr:spPr>
        <a:xfrm>
          <a:off x="9502588" y="6840071"/>
          <a:ext cx="2904566" cy="1398494"/>
        </a:xfrm>
        <a:prstGeom prst="borderCallout1">
          <a:avLst>
            <a:gd name="adj1" fmla="val -956"/>
            <a:gd name="adj2" fmla="val 51841"/>
            <a:gd name="adj3" fmla="val -25304"/>
            <a:gd name="adj4" fmla="val 51637"/>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国保連算出明細表の「補助金額」（右から４列目の金額）を入力してください。</a:t>
          </a:r>
          <a:endParaRPr kumimoji="1" lang="en-US" altLang="ja-JP" sz="1200"/>
        </a:p>
        <a:p>
          <a:r>
            <a:rPr kumimoji="1" lang="en-US" altLang="ja-JP" sz="1200"/>
            <a:t>※</a:t>
          </a:r>
          <a:r>
            <a:rPr kumimoji="1" lang="ja-JP" altLang="en-US" sz="1200"/>
            <a:t>変更承認申請を辞退された場合は、いずれかのサービスから、辞退した金額を差し引いてください。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213361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613525" y="620714"/>
          <a:ext cx="4321671" cy="941388"/>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6868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Normal="100" zoomScaleSheetLayoutView="100" workbookViewId="0">
      <selection activeCell="Y44" sqref="Y44"/>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189" t="s">
        <v>0</v>
      </c>
      <c r="B4" s="189"/>
      <c r="C4" s="189"/>
      <c r="D4" s="189"/>
      <c r="E4" s="189"/>
      <c r="F4" s="189"/>
      <c r="G4" s="189"/>
      <c r="H4" s="189"/>
      <c r="I4" s="189"/>
      <c r="J4" s="189"/>
      <c r="K4" s="189"/>
      <c r="L4" s="189"/>
      <c r="M4" s="189"/>
      <c r="N4" s="189"/>
      <c r="O4" s="189"/>
      <c r="P4" s="189"/>
      <c r="Q4" s="189"/>
      <c r="R4" s="189"/>
      <c r="S4" s="189"/>
      <c r="T4" s="189"/>
      <c r="U4" s="189"/>
      <c r="V4" s="189"/>
      <c r="W4" s="189"/>
      <c r="X4" s="189"/>
      <c r="Y4" s="189"/>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187" t="s">
        <v>1</v>
      </c>
      <c r="B6" s="187"/>
      <c r="C6" s="187"/>
      <c r="D6" s="187"/>
      <c r="E6" s="187"/>
      <c r="F6" s="187"/>
      <c r="G6" s="187"/>
      <c r="H6" s="187"/>
      <c r="I6" s="187"/>
      <c r="J6" s="187"/>
      <c r="K6" s="187"/>
      <c r="L6" s="187"/>
      <c r="M6" s="187"/>
      <c r="N6" s="187"/>
      <c r="O6" s="187"/>
      <c r="P6" s="187"/>
      <c r="Q6" s="187"/>
      <c r="R6" s="187"/>
      <c r="S6" s="187"/>
      <c r="T6" s="187"/>
      <c r="U6" s="187"/>
      <c r="V6" s="187"/>
      <c r="W6" s="187"/>
      <c r="X6" s="187"/>
      <c r="Y6" s="187"/>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87" t="s">
        <v>1909</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9"/>
      <c r="AA17" s="27"/>
    </row>
    <row r="18" spans="1:28" ht="27.75" customHeight="1" thickBot="1">
      <c r="A18" s="27"/>
      <c r="B18" s="76" t="s">
        <v>3</v>
      </c>
      <c r="C18" s="268" t="s">
        <v>101</v>
      </c>
      <c r="D18" s="269"/>
      <c r="E18" s="269"/>
      <c r="F18" s="269"/>
      <c r="G18" s="269"/>
      <c r="H18" s="269"/>
      <c r="I18" s="269"/>
      <c r="J18" s="269"/>
      <c r="K18" s="269"/>
      <c r="L18" s="270"/>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20" t="s">
        <v>7</v>
      </c>
      <c r="D22" s="220"/>
      <c r="E22" s="220"/>
      <c r="F22" s="220"/>
      <c r="G22" s="220"/>
      <c r="H22" s="220"/>
      <c r="I22" s="220"/>
      <c r="J22" s="220"/>
      <c r="K22" s="220"/>
      <c r="L22" s="221"/>
      <c r="M22" s="271" t="s">
        <v>1952</v>
      </c>
      <c r="N22" s="272"/>
      <c r="O22" s="272"/>
      <c r="P22" s="272"/>
      <c r="Q22" s="272"/>
      <c r="R22" s="272"/>
      <c r="S22" s="272"/>
      <c r="T22" s="272"/>
      <c r="U22" s="272"/>
      <c r="V22" s="272"/>
      <c r="W22" s="272"/>
      <c r="X22" s="273"/>
      <c r="Y22" s="27"/>
      <c r="Z22" s="27"/>
      <c r="AA22" s="27"/>
    </row>
    <row r="23" spans="1:28" ht="20.100000000000001" customHeight="1" thickBot="1">
      <c r="A23" s="27"/>
      <c r="B23" s="32"/>
      <c r="C23" s="220" t="s">
        <v>8</v>
      </c>
      <c r="D23" s="220"/>
      <c r="E23" s="220"/>
      <c r="F23" s="220"/>
      <c r="G23" s="220"/>
      <c r="H23" s="220"/>
      <c r="I23" s="220"/>
      <c r="J23" s="220"/>
      <c r="K23" s="220"/>
      <c r="L23" s="221"/>
      <c r="M23" s="207" t="s">
        <v>1953</v>
      </c>
      <c r="N23" s="208"/>
      <c r="O23" s="208"/>
      <c r="P23" s="208"/>
      <c r="Q23" s="208"/>
      <c r="R23" s="208"/>
      <c r="S23" s="208"/>
      <c r="T23" s="208"/>
      <c r="U23" s="208"/>
      <c r="V23" s="208"/>
      <c r="W23" s="208"/>
      <c r="X23" s="209"/>
      <c r="Y23" s="27"/>
      <c r="Z23" s="27"/>
      <c r="AA23" s="27"/>
      <c r="AB23" t="s">
        <v>9</v>
      </c>
    </row>
    <row r="24" spans="1:28" ht="20.100000000000001" customHeight="1" thickBot="1">
      <c r="A24" s="27"/>
      <c r="B24" s="31" t="s">
        <v>10</v>
      </c>
      <c r="C24" s="220" t="s">
        <v>11</v>
      </c>
      <c r="D24" s="220"/>
      <c r="E24" s="220"/>
      <c r="F24" s="220"/>
      <c r="G24" s="220"/>
      <c r="H24" s="220"/>
      <c r="I24" s="220"/>
      <c r="J24" s="220"/>
      <c r="K24" s="220"/>
      <c r="L24" s="221"/>
      <c r="M24" s="1">
        <v>9</v>
      </c>
      <c r="N24" s="2">
        <v>6</v>
      </c>
      <c r="O24" s="2">
        <v>0</v>
      </c>
      <c r="P24" s="185" t="s">
        <v>1947</v>
      </c>
      <c r="Q24" s="2">
        <v>8</v>
      </c>
      <c r="R24" s="2">
        <v>6</v>
      </c>
      <c r="S24" s="2">
        <v>7</v>
      </c>
      <c r="T24" s="3">
        <v>0</v>
      </c>
      <c r="U24" s="129"/>
      <c r="V24" s="130"/>
      <c r="W24" s="130"/>
      <c r="X24" s="130"/>
      <c r="Y24" s="27"/>
      <c r="Z24" s="27"/>
      <c r="AA24" s="27"/>
      <c r="AB24" t="str">
        <f>CONCATENATE(M24,N24,O24,P24,Q24,R24,S24,T24)</f>
        <v>960-8670</v>
      </c>
    </row>
    <row r="25" spans="1:28" ht="34.5" customHeight="1">
      <c r="A25" s="27"/>
      <c r="B25" s="33"/>
      <c r="C25" s="257" t="s">
        <v>12</v>
      </c>
      <c r="D25" s="257"/>
      <c r="E25" s="257"/>
      <c r="F25" s="257"/>
      <c r="G25" s="257"/>
      <c r="H25" s="257"/>
      <c r="I25" s="257"/>
      <c r="J25" s="257"/>
      <c r="K25" s="257"/>
      <c r="L25" s="258"/>
      <c r="M25" s="259" t="s">
        <v>1954</v>
      </c>
      <c r="N25" s="260"/>
      <c r="O25" s="260"/>
      <c r="P25" s="260"/>
      <c r="Q25" s="260"/>
      <c r="R25" s="260"/>
      <c r="S25" s="260"/>
      <c r="T25" s="260"/>
      <c r="U25" s="261"/>
      <c r="V25" s="261"/>
      <c r="W25" s="262"/>
      <c r="X25" s="263"/>
      <c r="Y25" s="27"/>
      <c r="Z25" s="27"/>
      <c r="AA25" s="27"/>
    </row>
    <row r="26" spans="1:28" ht="20.100000000000001" customHeight="1">
      <c r="A26" s="27"/>
      <c r="B26" s="32"/>
      <c r="C26" s="220" t="s">
        <v>13</v>
      </c>
      <c r="D26" s="220"/>
      <c r="E26" s="220"/>
      <c r="F26" s="220"/>
      <c r="G26" s="220"/>
      <c r="H26" s="220"/>
      <c r="I26" s="220"/>
      <c r="J26" s="220"/>
      <c r="K26" s="220"/>
      <c r="L26" s="221"/>
      <c r="M26" s="264" t="s">
        <v>1955</v>
      </c>
      <c r="N26" s="265"/>
      <c r="O26" s="265"/>
      <c r="P26" s="265"/>
      <c r="Q26" s="265"/>
      <c r="R26" s="265"/>
      <c r="S26" s="265"/>
      <c r="T26" s="265"/>
      <c r="U26" s="265"/>
      <c r="V26" s="265"/>
      <c r="W26" s="266"/>
      <c r="X26" s="267"/>
      <c r="Y26" s="27"/>
      <c r="Z26" s="27"/>
      <c r="AA26" s="27"/>
    </row>
    <row r="27" spans="1:28" ht="20.100000000000001" customHeight="1">
      <c r="A27" s="27"/>
      <c r="B27" s="31" t="s">
        <v>14</v>
      </c>
      <c r="C27" s="220" t="s">
        <v>15</v>
      </c>
      <c r="D27" s="220"/>
      <c r="E27" s="220"/>
      <c r="F27" s="220"/>
      <c r="G27" s="220"/>
      <c r="H27" s="220"/>
      <c r="I27" s="220"/>
      <c r="J27" s="220"/>
      <c r="K27" s="220"/>
      <c r="L27" s="221"/>
      <c r="M27" s="252" t="s">
        <v>1956</v>
      </c>
      <c r="N27" s="253"/>
      <c r="O27" s="253"/>
      <c r="P27" s="253"/>
      <c r="Q27" s="253"/>
      <c r="R27" s="253"/>
      <c r="S27" s="253"/>
      <c r="T27" s="253"/>
      <c r="U27" s="253"/>
      <c r="V27" s="253"/>
      <c r="W27" s="254"/>
      <c r="X27" s="255"/>
      <c r="Y27" s="27"/>
      <c r="Z27" s="27"/>
      <c r="AA27" s="27"/>
    </row>
    <row r="28" spans="1:28" ht="20.100000000000001" customHeight="1" thickBot="1">
      <c r="A28" s="27"/>
      <c r="B28" s="32"/>
      <c r="C28" s="220" t="s">
        <v>16</v>
      </c>
      <c r="D28" s="220"/>
      <c r="E28" s="220"/>
      <c r="F28" s="220"/>
      <c r="G28" s="220"/>
      <c r="H28" s="220"/>
      <c r="I28" s="220"/>
      <c r="J28" s="220"/>
      <c r="K28" s="220"/>
      <c r="L28" s="221"/>
      <c r="M28" s="246" t="s">
        <v>1957</v>
      </c>
      <c r="N28" s="247"/>
      <c r="O28" s="247"/>
      <c r="P28" s="247"/>
      <c r="Q28" s="247"/>
      <c r="R28" s="247"/>
      <c r="S28" s="247"/>
      <c r="T28" s="247"/>
      <c r="U28" s="247"/>
      <c r="V28" s="247"/>
      <c r="W28" s="248"/>
      <c r="X28" s="249"/>
      <c r="Y28" s="27"/>
      <c r="Z28" s="27"/>
      <c r="AA28" s="27"/>
    </row>
    <row r="29" spans="1:28" ht="20.100000000000001" customHeight="1" thickBot="1">
      <c r="A29" s="27"/>
      <c r="B29" s="221" t="s">
        <v>17</v>
      </c>
      <c r="C29" s="222"/>
      <c r="D29" s="222"/>
      <c r="E29" s="222"/>
      <c r="F29" s="222"/>
      <c r="G29" s="222"/>
      <c r="H29" s="222"/>
      <c r="I29" s="222"/>
      <c r="J29" s="222"/>
      <c r="K29" s="222"/>
      <c r="L29" s="223"/>
      <c r="M29" s="224" t="s">
        <v>1958</v>
      </c>
      <c r="N29" s="225"/>
      <c r="O29" s="225"/>
      <c r="P29" s="225"/>
      <c r="Q29" s="225"/>
      <c r="R29" s="225"/>
      <c r="S29" s="225"/>
      <c r="T29" s="226"/>
      <c r="U29" s="129"/>
      <c r="V29" s="130"/>
      <c r="W29" s="130"/>
      <c r="X29" s="130"/>
      <c r="Y29" s="27"/>
      <c r="Z29" s="27"/>
      <c r="AA29" s="27"/>
    </row>
    <row r="30" spans="1:28" ht="20.100000000000001" customHeight="1">
      <c r="A30" s="27"/>
      <c r="B30" s="250" t="s">
        <v>18</v>
      </c>
      <c r="C30" s="220" t="s">
        <v>7</v>
      </c>
      <c r="D30" s="220"/>
      <c r="E30" s="220"/>
      <c r="F30" s="220"/>
      <c r="G30" s="220"/>
      <c r="H30" s="220"/>
      <c r="I30" s="220"/>
      <c r="J30" s="220"/>
      <c r="K30" s="220"/>
      <c r="L30" s="221"/>
      <c r="M30" s="252" t="s">
        <v>1959</v>
      </c>
      <c r="N30" s="253"/>
      <c r="O30" s="253"/>
      <c r="P30" s="253"/>
      <c r="Q30" s="253"/>
      <c r="R30" s="253"/>
      <c r="S30" s="253"/>
      <c r="T30" s="253"/>
      <c r="U30" s="253"/>
      <c r="V30" s="253"/>
      <c r="W30" s="254"/>
      <c r="X30" s="255"/>
      <c r="Y30" s="27"/>
      <c r="Z30" s="27"/>
      <c r="AA30" s="27"/>
    </row>
    <row r="31" spans="1:28" ht="20.100000000000001" customHeight="1">
      <c r="A31" s="27"/>
      <c r="B31" s="251"/>
      <c r="C31" s="256" t="s">
        <v>16</v>
      </c>
      <c r="D31" s="256"/>
      <c r="E31" s="256"/>
      <c r="F31" s="256"/>
      <c r="G31" s="256"/>
      <c r="H31" s="256"/>
      <c r="I31" s="256"/>
      <c r="J31" s="256"/>
      <c r="K31" s="256"/>
      <c r="L31" s="256"/>
      <c r="M31" s="252" t="s">
        <v>1960</v>
      </c>
      <c r="N31" s="253"/>
      <c r="O31" s="253"/>
      <c r="P31" s="253"/>
      <c r="Q31" s="253"/>
      <c r="R31" s="253"/>
      <c r="S31" s="253"/>
      <c r="T31" s="253"/>
      <c r="U31" s="253"/>
      <c r="V31" s="253"/>
      <c r="W31" s="254"/>
      <c r="X31" s="255"/>
      <c r="Y31" s="27"/>
      <c r="Z31" s="27"/>
      <c r="AA31" s="27"/>
    </row>
    <row r="32" spans="1:28" ht="20.100000000000001" customHeight="1">
      <c r="A32" s="27"/>
      <c r="B32" s="31" t="s">
        <v>19</v>
      </c>
      <c r="C32" s="220" t="s">
        <v>20</v>
      </c>
      <c r="D32" s="220"/>
      <c r="E32" s="220"/>
      <c r="F32" s="220"/>
      <c r="G32" s="220"/>
      <c r="H32" s="220"/>
      <c r="I32" s="220"/>
      <c r="J32" s="220"/>
      <c r="K32" s="220"/>
      <c r="L32" s="221"/>
      <c r="M32" s="238" t="s">
        <v>1961</v>
      </c>
      <c r="N32" s="239"/>
      <c r="O32" s="239"/>
      <c r="P32" s="239"/>
      <c r="Q32" s="239"/>
      <c r="R32" s="239"/>
      <c r="S32" s="239"/>
      <c r="T32" s="239"/>
      <c r="U32" s="239"/>
      <c r="V32" s="239"/>
      <c r="W32" s="240"/>
      <c r="X32" s="241"/>
      <c r="Y32" s="27"/>
      <c r="Z32" s="27"/>
      <c r="AA32" s="27"/>
    </row>
    <row r="33" spans="1:41" ht="20.100000000000001" customHeight="1" thickBot="1">
      <c r="A33" s="27"/>
      <c r="B33" s="34"/>
      <c r="C33" s="220" t="s">
        <v>21</v>
      </c>
      <c r="D33" s="220"/>
      <c r="E33" s="220"/>
      <c r="F33" s="220"/>
      <c r="G33" s="220"/>
      <c r="H33" s="220"/>
      <c r="I33" s="220"/>
      <c r="J33" s="220"/>
      <c r="K33" s="220"/>
      <c r="L33" s="221"/>
      <c r="M33" s="242" t="s">
        <v>1962</v>
      </c>
      <c r="N33" s="243"/>
      <c r="O33" s="243"/>
      <c r="P33" s="243"/>
      <c r="Q33" s="243"/>
      <c r="R33" s="243"/>
      <c r="S33" s="243"/>
      <c r="T33" s="243"/>
      <c r="U33" s="243"/>
      <c r="V33" s="243"/>
      <c r="W33" s="244"/>
      <c r="X33" s="245"/>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row>
    <row r="38" spans="1:41" ht="28.5" customHeight="1">
      <c r="A38" s="27"/>
      <c r="B38" s="227" t="s">
        <v>24</v>
      </c>
      <c r="C38" s="228" t="s">
        <v>25</v>
      </c>
      <c r="D38" s="229"/>
      <c r="E38" s="229"/>
      <c r="F38" s="229"/>
      <c r="G38" s="229"/>
      <c r="H38" s="229"/>
      <c r="I38" s="229"/>
      <c r="J38" s="229"/>
      <c r="K38" s="229"/>
      <c r="L38" s="230"/>
      <c r="M38" s="227" t="s">
        <v>26</v>
      </c>
      <c r="N38" s="227"/>
      <c r="O38" s="227"/>
      <c r="P38" s="227"/>
      <c r="Q38" s="227"/>
      <c r="R38" s="215" t="s">
        <v>27</v>
      </c>
      <c r="S38" s="216"/>
      <c r="T38" s="216"/>
      <c r="U38" s="216"/>
      <c r="V38" s="216"/>
      <c r="W38" s="217"/>
      <c r="X38" s="227" t="s">
        <v>28</v>
      </c>
      <c r="Y38" s="233" t="s">
        <v>29</v>
      </c>
      <c r="Z38" s="235" t="s">
        <v>30</v>
      </c>
      <c r="AA38" s="120"/>
    </row>
    <row r="39" spans="1:41" ht="28.2" customHeight="1" thickBot="1">
      <c r="A39" s="27"/>
      <c r="B39" s="227"/>
      <c r="C39" s="231"/>
      <c r="D39" s="231"/>
      <c r="E39" s="231"/>
      <c r="F39" s="231"/>
      <c r="G39" s="231"/>
      <c r="H39" s="231"/>
      <c r="I39" s="231"/>
      <c r="J39" s="231"/>
      <c r="K39" s="231"/>
      <c r="L39" s="232"/>
      <c r="M39" s="212"/>
      <c r="N39" s="212"/>
      <c r="O39" s="212"/>
      <c r="P39" s="212"/>
      <c r="Q39" s="212"/>
      <c r="R39" s="211" t="s">
        <v>31</v>
      </c>
      <c r="S39" s="212"/>
      <c r="T39" s="212"/>
      <c r="U39" s="212"/>
      <c r="V39" s="212"/>
      <c r="W39" s="121" t="s">
        <v>32</v>
      </c>
      <c r="X39" s="212"/>
      <c r="Y39" s="234"/>
      <c r="Z39" s="236"/>
      <c r="AA39" s="35"/>
    </row>
    <row r="40" spans="1:41" ht="38.25" customHeight="1">
      <c r="A40" s="27"/>
      <c r="B40" s="37">
        <v>1</v>
      </c>
      <c r="C40" s="218" t="s">
        <v>1963</v>
      </c>
      <c r="D40" s="219"/>
      <c r="E40" s="219"/>
      <c r="F40" s="219"/>
      <c r="G40" s="219"/>
      <c r="H40" s="219"/>
      <c r="I40" s="219"/>
      <c r="J40" s="219"/>
      <c r="K40" s="219"/>
      <c r="L40" s="219"/>
      <c r="M40" s="213" t="s">
        <v>1964</v>
      </c>
      <c r="N40" s="213"/>
      <c r="O40" s="213"/>
      <c r="P40" s="213"/>
      <c r="Q40" s="213"/>
      <c r="R40" s="214" t="s">
        <v>101</v>
      </c>
      <c r="S40" s="214"/>
      <c r="T40" s="214"/>
      <c r="U40" s="214"/>
      <c r="V40" s="214"/>
      <c r="W40" s="4" t="s">
        <v>537</v>
      </c>
      <c r="X40" s="136" t="s">
        <v>1965</v>
      </c>
      <c r="Y40" s="136" t="s">
        <v>71</v>
      </c>
      <c r="Z40" s="160" t="str">
        <f>IFERROR(VLOOKUP(Y40, 【参考】数式用!$A$3:$B$48, 2, FALSE), "")</f>
        <v>11</v>
      </c>
      <c r="AA40" s="77"/>
      <c r="AC40" s="237"/>
      <c r="AD40" s="237"/>
      <c r="AE40" s="237"/>
      <c r="AF40" s="237"/>
      <c r="AG40" s="237"/>
      <c r="AH40" s="237"/>
      <c r="AI40" s="237"/>
      <c r="AJ40" s="237"/>
      <c r="AK40" s="237"/>
      <c r="AL40" s="237"/>
      <c r="AM40" s="237"/>
      <c r="AN40" s="237"/>
      <c r="AO40" s="237"/>
    </row>
    <row r="41" spans="1:41" ht="38.25" customHeight="1">
      <c r="A41" s="27"/>
      <c r="B41" s="122">
        <f>B40+1</f>
        <v>2</v>
      </c>
      <c r="C41" s="190" t="s">
        <v>1966</v>
      </c>
      <c r="D41" s="191"/>
      <c r="E41" s="191"/>
      <c r="F41" s="191"/>
      <c r="G41" s="191"/>
      <c r="H41" s="191"/>
      <c r="I41" s="191"/>
      <c r="J41" s="191"/>
      <c r="K41" s="191"/>
      <c r="L41" s="192"/>
      <c r="M41" s="201" t="s">
        <v>1964</v>
      </c>
      <c r="N41" s="202"/>
      <c r="O41" s="202"/>
      <c r="P41" s="202"/>
      <c r="Q41" s="203"/>
      <c r="R41" s="204" t="s">
        <v>101</v>
      </c>
      <c r="S41" s="205"/>
      <c r="T41" s="205"/>
      <c r="U41" s="205"/>
      <c r="V41" s="206"/>
      <c r="W41" s="135" t="s">
        <v>540</v>
      </c>
      <c r="X41" s="137" t="s">
        <v>1973</v>
      </c>
      <c r="Y41" s="137" t="s">
        <v>138</v>
      </c>
      <c r="Z41" s="158" t="str">
        <f>IFERROR(VLOOKUP(Y41, 【参考】数式用!$A$3:$B$48, 2, FALSE), "")</f>
        <v>46</v>
      </c>
      <c r="AA41" s="38"/>
    </row>
    <row r="42" spans="1:41" ht="38.25" customHeight="1">
      <c r="A42" s="27"/>
      <c r="B42" s="122">
        <f t="shared" ref="B42:B105" si="0">B41+1</f>
        <v>3</v>
      </c>
      <c r="C42" s="190" t="s">
        <v>1967</v>
      </c>
      <c r="D42" s="191"/>
      <c r="E42" s="191"/>
      <c r="F42" s="191"/>
      <c r="G42" s="191"/>
      <c r="H42" s="191"/>
      <c r="I42" s="191"/>
      <c r="J42" s="191"/>
      <c r="K42" s="191"/>
      <c r="L42" s="192"/>
      <c r="M42" s="201" t="s">
        <v>1970</v>
      </c>
      <c r="N42" s="202"/>
      <c r="O42" s="202"/>
      <c r="P42" s="202"/>
      <c r="Q42" s="203"/>
      <c r="R42" s="204" t="s">
        <v>101</v>
      </c>
      <c r="S42" s="205"/>
      <c r="T42" s="205"/>
      <c r="U42" s="205"/>
      <c r="V42" s="206"/>
      <c r="W42" s="135" t="s">
        <v>538</v>
      </c>
      <c r="X42" s="137" t="s">
        <v>1974</v>
      </c>
      <c r="Y42" s="137" t="s">
        <v>150</v>
      </c>
      <c r="Z42" s="158" t="str">
        <f>IFERROR(VLOOKUP(Y42, 【参考】数式用!$A$3:$B$48, 2, FALSE), "")</f>
        <v>33</v>
      </c>
      <c r="AA42" s="38"/>
    </row>
    <row r="43" spans="1:41" ht="38.25" customHeight="1">
      <c r="A43" s="27"/>
      <c r="B43" s="122">
        <f t="shared" si="0"/>
        <v>4</v>
      </c>
      <c r="C43" s="190" t="s">
        <v>1968</v>
      </c>
      <c r="D43" s="191"/>
      <c r="E43" s="191"/>
      <c r="F43" s="191"/>
      <c r="G43" s="191"/>
      <c r="H43" s="191"/>
      <c r="I43" s="191"/>
      <c r="J43" s="191"/>
      <c r="K43" s="191"/>
      <c r="L43" s="192"/>
      <c r="M43" s="201" t="s">
        <v>1971</v>
      </c>
      <c r="N43" s="202"/>
      <c r="O43" s="202"/>
      <c r="P43" s="202"/>
      <c r="Q43" s="203"/>
      <c r="R43" s="204" t="s">
        <v>101</v>
      </c>
      <c r="S43" s="205"/>
      <c r="T43" s="205"/>
      <c r="U43" s="205"/>
      <c r="V43" s="206"/>
      <c r="W43" s="135" t="s">
        <v>536</v>
      </c>
      <c r="X43" s="137" t="s">
        <v>1975</v>
      </c>
      <c r="Y43" s="137" t="s">
        <v>188</v>
      </c>
      <c r="Z43" s="158" t="str">
        <f>IFERROR(VLOOKUP(Y43, 【参考】数式用!$A$3:$B$48, 2, FALSE), "")</f>
        <v>22</v>
      </c>
      <c r="AA43" s="38"/>
    </row>
    <row r="44" spans="1:41" ht="38.25" customHeight="1">
      <c r="A44" s="27"/>
      <c r="B44" s="122">
        <f t="shared" si="0"/>
        <v>5</v>
      </c>
      <c r="C44" s="190" t="s">
        <v>1969</v>
      </c>
      <c r="D44" s="191"/>
      <c r="E44" s="191"/>
      <c r="F44" s="191"/>
      <c r="G44" s="191"/>
      <c r="H44" s="191"/>
      <c r="I44" s="191"/>
      <c r="J44" s="191"/>
      <c r="K44" s="191"/>
      <c r="L44" s="192"/>
      <c r="M44" s="201" t="s">
        <v>1972</v>
      </c>
      <c r="N44" s="202"/>
      <c r="O44" s="202"/>
      <c r="P44" s="202"/>
      <c r="Q44" s="203"/>
      <c r="R44" s="204" t="s">
        <v>101</v>
      </c>
      <c r="S44" s="205"/>
      <c r="T44" s="205"/>
      <c r="U44" s="205"/>
      <c r="V44" s="206"/>
      <c r="W44" s="135" t="s">
        <v>546</v>
      </c>
      <c r="X44" s="137" t="s">
        <v>1976</v>
      </c>
      <c r="Y44" s="137" t="s">
        <v>126</v>
      </c>
      <c r="Z44" s="158" t="str">
        <f>IFERROR(VLOOKUP(Y44, 【参考】数式用!$A$3:$B$48, 2, FALSE), "")</f>
        <v>43</v>
      </c>
      <c r="AA44" s="38"/>
    </row>
    <row r="45" spans="1:41" ht="38.25" customHeight="1">
      <c r="A45" s="27"/>
      <c r="B45" s="122">
        <f t="shared" si="0"/>
        <v>6</v>
      </c>
      <c r="C45" s="190"/>
      <c r="D45" s="191"/>
      <c r="E45" s="191"/>
      <c r="F45" s="191"/>
      <c r="G45" s="191"/>
      <c r="H45" s="191"/>
      <c r="I45" s="191"/>
      <c r="J45" s="191"/>
      <c r="K45" s="191"/>
      <c r="L45" s="192"/>
      <c r="M45" s="198"/>
      <c r="N45" s="199"/>
      <c r="O45" s="199"/>
      <c r="P45" s="199"/>
      <c r="Q45" s="200"/>
      <c r="R45" s="196"/>
      <c r="S45" s="196"/>
      <c r="T45" s="196"/>
      <c r="U45" s="196"/>
      <c r="V45" s="196"/>
      <c r="W45" s="135"/>
      <c r="X45" s="137"/>
      <c r="Y45" s="137"/>
      <c r="Z45" s="158" t="str">
        <f>IFERROR(VLOOKUP(Y45, 【参考】数式用!$A$3:$B$48, 2, FALSE), "")</f>
        <v/>
      </c>
      <c r="AA45" s="38"/>
    </row>
    <row r="46" spans="1:41" ht="38.25" customHeight="1">
      <c r="A46" s="27"/>
      <c r="B46" s="122">
        <f t="shared" si="0"/>
        <v>7</v>
      </c>
      <c r="C46" s="190"/>
      <c r="D46" s="191"/>
      <c r="E46" s="191"/>
      <c r="F46" s="191"/>
      <c r="G46" s="191"/>
      <c r="H46" s="191"/>
      <c r="I46" s="191"/>
      <c r="J46" s="191"/>
      <c r="K46" s="191"/>
      <c r="L46" s="192"/>
      <c r="M46" s="138"/>
      <c r="N46" s="139"/>
      <c r="O46" s="139"/>
      <c r="P46" s="139"/>
      <c r="Q46" s="140"/>
      <c r="R46" s="196"/>
      <c r="S46" s="196"/>
      <c r="T46" s="196"/>
      <c r="U46" s="196"/>
      <c r="V46" s="196"/>
      <c r="W46" s="135"/>
      <c r="X46" s="137"/>
      <c r="Y46" s="137"/>
      <c r="Z46" s="158" t="str">
        <f>IFERROR(VLOOKUP(Y46, 【参考】数式用!$A$3:$B$48, 2, FALSE), "")</f>
        <v/>
      </c>
      <c r="AA46" s="38"/>
    </row>
    <row r="47" spans="1:41" ht="38.25" customHeight="1">
      <c r="A47" s="27"/>
      <c r="B47" s="122">
        <f t="shared" si="0"/>
        <v>8</v>
      </c>
      <c r="C47" s="190"/>
      <c r="D47" s="191"/>
      <c r="E47" s="191"/>
      <c r="F47" s="191"/>
      <c r="G47" s="191"/>
      <c r="H47" s="191"/>
      <c r="I47" s="191"/>
      <c r="J47" s="191"/>
      <c r="K47" s="191"/>
      <c r="L47" s="192"/>
      <c r="M47" s="198"/>
      <c r="N47" s="199"/>
      <c r="O47" s="199"/>
      <c r="P47" s="199"/>
      <c r="Q47" s="200"/>
      <c r="R47" s="196"/>
      <c r="S47" s="196"/>
      <c r="T47" s="196"/>
      <c r="U47" s="196"/>
      <c r="V47" s="196"/>
      <c r="W47" s="135"/>
      <c r="X47" s="137"/>
      <c r="Y47" s="137"/>
      <c r="Z47" s="158" t="str">
        <f>IFERROR(VLOOKUP(Y47, 【参考】数式用!$A$3:$B$48, 2, FALSE), "")</f>
        <v/>
      </c>
      <c r="AA47" s="38"/>
    </row>
    <row r="48" spans="1:41" ht="38.25" customHeight="1">
      <c r="A48" s="27"/>
      <c r="B48" s="122">
        <f t="shared" si="0"/>
        <v>9</v>
      </c>
      <c r="C48" s="190"/>
      <c r="D48" s="191"/>
      <c r="E48" s="191"/>
      <c r="F48" s="191"/>
      <c r="G48" s="191"/>
      <c r="H48" s="191"/>
      <c r="I48" s="191"/>
      <c r="J48" s="191"/>
      <c r="K48" s="191"/>
      <c r="L48" s="192"/>
      <c r="M48" s="198"/>
      <c r="N48" s="199"/>
      <c r="O48" s="199"/>
      <c r="P48" s="199"/>
      <c r="Q48" s="200"/>
      <c r="R48" s="196"/>
      <c r="S48" s="196"/>
      <c r="T48" s="196"/>
      <c r="U48" s="196"/>
      <c r="V48" s="196"/>
      <c r="W48" s="135"/>
      <c r="X48" s="137"/>
      <c r="Y48" s="137"/>
      <c r="Z48" s="158" t="str">
        <f>IFERROR(VLOOKUP(Y48, 【参考】数式用!$A$3:$B$48, 2, FALSE), "")</f>
        <v/>
      </c>
      <c r="AA48" s="38"/>
    </row>
    <row r="49" spans="1:27" ht="38.25" customHeight="1">
      <c r="A49" s="27"/>
      <c r="B49" s="122">
        <f t="shared" si="0"/>
        <v>10</v>
      </c>
      <c r="C49" s="190"/>
      <c r="D49" s="191"/>
      <c r="E49" s="191"/>
      <c r="F49" s="191"/>
      <c r="G49" s="191"/>
      <c r="H49" s="191"/>
      <c r="I49" s="191"/>
      <c r="J49" s="191"/>
      <c r="K49" s="191"/>
      <c r="L49" s="192"/>
      <c r="M49" s="198"/>
      <c r="N49" s="199"/>
      <c r="O49" s="199"/>
      <c r="P49" s="199"/>
      <c r="Q49" s="200"/>
      <c r="R49" s="196"/>
      <c r="S49" s="196"/>
      <c r="T49" s="196"/>
      <c r="U49" s="196"/>
      <c r="V49" s="196"/>
      <c r="W49" s="135"/>
      <c r="X49" s="137"/>
      <c r="Y49" s="137"/>
      <c r="Z49" s="158" t="str">
        <f>IFERROR(VLOOKUP(Y49, 【参考】数式用!$A$3:$B$48, 2, FALSE), "")</f>
        <v/>
      </c>
      <c r="AA49" s="38"/>
    </row>
    <row r="50" spans="1:27" ht="38.25" customHeight="1">
      <c r="A50" s="27"/>
      <c r="B50" s="122">
        <f t="shared" si="0"/>
        <v>11</v>
      </c>
      <c r="C50" s="190"/>
      <c r="D50" s="191"/>
      <c r="E50" s="191"/>
      <c r="F50" s="191"/>
      <c r="G50" s="191"/>
      <c r="H50" s="191"/>
      <c r="I50" s="191"/>
      <c r="J50" s="191"/>
      <c r="K50" s="191"/>
      <c r="L50" s="192"/>
      <c r="M50" s="198"/>
      <c r="N50" s="199"/>
      <c r="O50" s="199"/>
      <c r="P50" s="199"/>
      <c r="Q50" s="200"/>
      <c r="R50" s="196"/>
      <c r="S50" s="196"/>
      <c r="T50" s="196"/>
      <c r="U50" s="196"/>
      <c r="V50" s="196"/>
      <c r="W50" s="135"/>
      <c r="X50" s="137"/>
      <c r="Y50" s="137"/>
      <c r="Z50" s="158" t="str">
        <f>IFERROR(VLOOKUP(Y50, 【参考】数式用!$A$3:$B$48, 2, FALSE), "")</f>
        <v/>
      </c>
      <c r="AA50" s="38"/>
    </row>
    <row r="51" spans="1:27" ht="38.25" customHeight="1">
      <c r="A51" s="27"/>
      <c r="B51" s="122">
        <f t="shared" si="0"/>
        <v>12</v>
      </c>
      <c r="C51" s="190"/>
      <c r="D51" s="191"/>
      <c r="E51" s="191"/>
      <c r="F51" s="191"/>
      <c r="G51" s="191"/>
      <c r="H51" s="191"/>
      <c r="I51" s="191"/>
      <c r="J51" s="191"/>
      <c r="K51" s="191"/>
      <c r="L51" s="192"/>
      <c r="M51" s="198"/>
      <c r="N51" s="199"/>
      <c r="O51" s="199"/>
      <c r="P51" s="199"/>
      <c r="Q51" s="200"/>
      <c r="R51" s="196"/>
      <c r="S51" s="196"/>
      <c r="T51" s="196"/>
      <c r="U51" s="196"/>
      <c r="V51" s="196"/>
      <c r="W51" s="135"/>
      <c r="X51" s="137"/>
      <c r="Y51" s="137"/>
      <c r="Z51" s="158" t="str">
        <f>IFERROR(VLOOKUP(Y51, 【参考】数式用!$A$3:$B$48, 2, FALSE), "")</f>
        <v/>
      </c>
      <c r="AA51" s="38"/>
    </row>
    <row r="52" spans="1:27" ht="38.25" customHeight="1">
      <c r="A52" s="27"/>
      <c r="B52" s="122">
        <f t="shared" si="0"/>
        <v>13</v>
      </c>
      <c r="C52" s="190"/>
      <c r="D52" s="191"/>
      <c r="E52" s="191"/>
      <c r="F52" s="191"/>
      <c r="G52" s="191"/>
      <c r="H52" s="191"/>
      <c r="I52" s="191"/>
      <c r="J52" s="191"/>
      <c r="K52" s="191"/>
      <c r="L52" s="192"/>
      <c r="M52" s="196"/>
      <c r="N52" s="196"/>
      <c r="O52" s="196"/>
      <c r="P52" s="196"/>
      <c r="Q52" s="196"/>
      <c r="R52" s="196"/>
      <c r="S52" s="196"/>
      <c r="T52" s="196"/>
      <c r="U52" s="196"/>
      <c r="V52" s="196"/>
      <c r="W52" s="135"/>
      <c r="X52" s="137"/>
      <c r="Y52" s="137"/>
      <c r="Z52" s="158" t="str">
        <f>IFERROR(VLOOKUP(Y52, 【参考】数式用!$A$3:$B$48, 2, FALSE), "")</f>
        <v/>
      </c>
      <c r="AA52" s="38"/>
    </row>
    <row r="53" spans="1:27" ht="38.25" customHeight="1">
      <c r="A53" s="27"/>
      <c r="B53" s="122">
        <f t="shared" si="0"/>
        <v>14</v>
      </c>
      <c r="C53" s="190"/>
      <c r="D53" s="191"/>
      <c r="E53" s="191"/>
      <c r="F53" s="191"/>
      <c r="G53" s="191"/>
      <c r="H53" s="191"/>
      <c r="I53" s="191"/>
      <c r="J53" s="191"/>
      <c r="K53" s="191"/>
      <c r="L53" s="192"/>
      <c r="M53" s="196"/>
      <c r="N53" s="196"/>
      <c r="O53" s="196"/>
      <c r="P53" s="196"/>
      <c r="Q53" s="196"/>
      <c r="R53" s="196"/>
      <c r="S53" s="196"/>
      <c r="T53" s="196"/>
      <c r="U53" s="196"/>
      <c r="V53" s="196"/>
      <c r="W53" s="135"/>
      <c r="X53" s="137"/>
      <c r="Y53" s="137"/>
      <c r="Z53" s="158" t="str">
        <f>IFERROR(VLOOKUP(Y53, 【参考】数式用!$A$3:$B$48, 2, FALSE), "")</f>
        <v/>
      </c>
      <c r="AA53" s="38"/>
    </row>
    <row r="54" spans="1:27" ht="38.25" customHeight="1">
      <c r="A54" s="27"/>
      <c r="B54" s="122">
        <f t="shared" si="0"/>
        <v>15</v>
      </c>
      <c r="C54" s="190"/>
      <c r="D54" s="191"/>
      <c r="E54" s="191"/>
      <c r="F54" s="191"/>
      <c r="G54" s="191"/>
      <c r="H54" s="191"/>
      <c r="I54" s="191"/>
      <c r="J54" s="191"/>
      <c r="K54" s="191"/>
      <c r="L54" s="192"/>
      <c r="M54" s="196"/>
      <c r="N54" s="196"/>
      <c r="O54" s="196"/>
      <c r="P54" s="196"/>
      <c r="Q54" s="196"/>
      <c r="R54" s="196"/>
      <c r="S54" s="196"/>
      <c r="T54" s="196"/>
      <c r="U54" s="196"/>
      <c r="V54" s="196"/>
      <c r="W54" s="135"/>
      <c r="X54" s="137"/>
      <c r="Y54" s="137"/>
      <c r="Z54" s="158" t="str">
        <f>IFERROR(VLOOKUP(Y54, 【参考】数式用!$A$3:$B$48, 2, FALSE), "")</f>
        <v/>
      </c>
      <c r="AA54" s="38"/>
    </row>
    <row r="55" spans="1:27" ht="38.25" customHeight="1">
      <c r="A55" s="27"/>
      <c r="B55" s="122">
        <f t="shared" si="0"/>
        <v>16</v>
      </c>
      <c r="C55" s="190"/>
      <c r="D55" s="191"/>
      <c r="E55" s="191"/>
      <c r="F55" s="191"/>
      <c r="G55" s="191"/>
      <c r="H55" s="191"/>
      <c r="I55" s="191"/>
      <c r="J55" s="191"/>
      <c r="K55" s="191"/>
      <c r="L55" s="192"/>
      <c r="M55" s="196"/>
      <c r="N55" s="196"/>
      <c r="O55" s="196"/>
      <c r="P55" s="196"/>
      <c r="Q55" s="196"/>
      <c r="R55" s="196"/>
      <c r="S55" s="196"/>
      <c r="T55" s="196"/>
      <c r="U55" s="196"/>
      <c r="V55" s="196"/>
      <c r="W55" s="135"/>
      <c r="X55" s="137"/>
      <c r="Y55" s="137"/>
      <c r="Z55" s="158" t="str">
        <f>IFERROR(VLOOKUP(Y55, 【参考】数式用!$A$3:$B$48, 2, FALSE), "")</f>
        <v/>
      </c>
      <c r="AA55" s="38"/>
    </row>
    <row r="56" spans="1:27" ht="38.25" customHeight="1">
      <c r="A56" s="27"/>
      <c r="B56" s="122">
        <f t="shared" si="0"/>
        <v>17</v>
      </c>
      <c r="C56" s="190"/>
      <c r="D56" s="191"/>
      <c r="E56" s="191"/>
      <c r="F56" s="191"/>
      <c r="G56" s="191"/>
      <c r="H56" s="191"/>
      <c r="I56" s="191"/>
      <c r="J56" s="191"/>
      <c r="K56" s="191"/>
      <c r="L56" s="192"/>
      <c r="M56" s="196"/>
      <c r="N56" s="196"/>
      <c r="O56" s="196"/>
      <c r="P56" s="196"/>
      <c r="Q56" s="196"/>
      <c r="R56" s="196"/>
      <c r="S56" s="196"/>
      <c r="T56" s="196"/>
      <c r="U56" s="196"/>
      <c r="V56" s="196"/>
      <c r="W56" s="135"/>
      <c r="X56" s="137"/>
      <c r="Y56" s="137"/>
      <c r="Z56" s="158" t="str">
        <f>IFERROR(VLOOKUP(Y56, 【参考】数式用!$A$3:$B$48, 2, FALSE), "")</f>
        <v/>
      </c>
      <c r="AA56" s="38"/>
    </row>
    <row r="57" spans="1:27" ht="38.25" customHeight="1">
      <c r="A57" s="27"/>
      <c r="B57" s="122">
        <f t="shared" si="0"/>
        <v>18</v>
      </c>
      <c r="C57" s="190"/>
      <c r="D57" s="191"/>
      <c r="E57" s="191"/>
      <c r="F57" s="191"/>
      <c r="G57" s="191"/>
      <c r="H57" s="191"/>
      <c r="I57" s="191"/>
      <c r="J57" s="191"/>
      <c r="K57" s="191"/>
      <c r="L57" s="192"/>
      <c r="M57" s="196"/>
      <c r="N57" s="196"/>
      <c r="O57" s="196"/>
      <c r="P57" s="196"/>
      <c r="Q57" s="196"/>
      <c r="R57" s="196"/>
      <c r="S57" s="196"/>
      <c r="T57" s="196"/>
      <c r="U57" s="196"/>
      <c r="V57" s="196"/>
      <c r="W57" s="135"/>
      <c r="X57" s="137"/>
      <c r="Y57" s="137"/>
      <c r="Z57" s="158" t="str">
        <f>IFERROR(VLOOKUP(Y57, 【参考】数式用!$A$3:$B$48, 2, FALSE), "")</f>
        <v/>
      </c>
      <c r="AA57" s="38"/>
    </row>
    <row r="58" spans="1:27" ht="38.25" customHeight="1">
      <c r="A58" s="27"/>
      <c r="B58" s="122">
        <f t="shared" si="0"/>
        <v>19</v>
      </c>
      <c r="C58" s="190"/>
      <c r="D58" s="191"/>
      <c r="E58" s="191"/>
      <c r="F58" s="191"/>
      <c r="G58" s="191"/>
      <c r="H58" s="191"/>
      <c r="I58" s="191"/>
      <c r="J58" s="191"/>
      <c r="K58" s="191"/>
      <c r="L58" s="192"/>
      <c r="M58" s="196"/>
      <c r="N58" s="196"/>
      <c r="O58" s="196"/>
      <c r="P58" s="196"/>
      <c r="Q58" s="196"/>
      <c r="R58" s="196"/>
      <c r="S58" s="196"/>
      <c r="T58" s="196"/>
      <c r="U58" s="196"/>
      <c r="V58" s="196"/>
      <c r="W58" s="135"/>
      <c r="X58" s="137"/>
      <c r="Y58" s="137"/>
      <c r="Z58" s="158" t="str">
        <f>IFERROR(VLOOKUP(Y58, 【参考】数式用!$A$3:$B$48, 2, FALSE), "")</f>
        <v/>
      </c>
      <c r="AA58" s="38"/>
    </row>
    <row r="59" spans="1:27" ht="38.25" customHeight="1">
      <c r="A59" s="27"/>
      <c r="B59" s="122">
        <f t="shared" si="0"/>
        <v>20</v>
      </c>
      <c r="C59" s="190"/>
      <c r="D59" s="191"/>
      <c r="E59" s="191"/>
      <c r="F59" s="191"/>
      <c r="G59" s="191"/>
      <c r="H59" s="191"/>
      <c r="I59" s="191"/>
      <c r="J59" s="191"/>
      <c r="K59" s="191"/>
      <c r="L59" s="192"/>
      <c r="M59" s="196"/>
      <c r="N59" s="196"/>
      <c r="O59" s="196"/>
      <c r="P59" s="196"/>
      <c r="Q59" s="196"/>
      <c r="R59" s="196"/>
      <c r="S59" s="196"/>
      <c r="T59" s="196"/>
      <c r="U59" s="196"/>
      <c r="V59" s="196"/>
      <c r="W59" s="135"/>
      <c r="X59" s="137"/>
      <c r="Y59" s="137"/>
      <c r="Z59" s="158" t="str">
        <f>IFERROR(VLOOKUP(Y59, 【参考】数式用!$A$3:$B$48, 2, FALSE), "")</f>
        <v/>
      </c>
      <c r="AA59" s="38"/>
    </row>
    <row r="60" spans="1:27" ht="38.25" customHeight="1">
      <c r="A60" s="27"/>
      <c r="B60" s="122">
        <f t="shared" si="0"/>
        <v>21</v>
      </c>
      <c r="C60" s="190"/>
      <c r="D60" s="191"/>
      <c r="E60" s="191"/>
      <c r="F60" s="191"/>
      <c r="G60" s="191"/>
      <c r="H60" s="191"/>
      <c r="I60" s="191"/>
      <c r="J60" s="191"/>
      <c r="K60" s="191"/>
      <c r="L60" s="192"/>
      <c r="M60" s="196"/>
      <c r="N60" s="196"/>
      <c r="O60" s="196"/>
      <c r="P60" s="196"/>
      <c r="Q60" s="196"/>
      <c r="R60" s="196"/>
      <c r="S60" s="196"/>
      <c r="T60" s="196"/>
      <c r="U60" s="196"/>
      <c r="V60" s="196"/>
      <c r="W60" s="135"/>
      <c r="X60" s="137"/>
      <c r="Y60" s="137"/>
      <c r="Z60" s="158" t="str">
        <f>IFERROR(VLOOKUP(Y60, 【参考】数式用!$A$3:$B$48, 2, FALSE), "")</f>
        <v/>
      </c>
      <c r="AA60" s="38"/>
    </row>
    <row r="61" spans="1:27" ht="38.25" customHeight="1">
      <c r="A61" s="27"/>
      <c r="B61" s="122">
        <f t="shared" si="0"/>
        <v>22</v>
      </c>
      <c r="C61" s="190"/>
      <c r="D61" s="191"/>
      <c r="E61" s="191"/>
      <c r="F61" s="191"/>
      <c r="G61" s="191"/>
      <c r="H61" s="191"/>
      <c r="I61" s="191"/>
      <c r="J61" s="191"/>
      <c r="K61" s="191"/>
      <c r="L61" s="192"/>
      <c r="M61" s="196"/>
      <c r="N61" s="196"/>
      <c r="O61" s="196"/>
      <c r="P61" s="196"/>
      <c r="Q61" s="196"/>
      <c r="R61" s="196"/>
      <c r="S61" s="196"/>
      <c r="T61" s="196"/>
      <c r="U61" s="196"/>
      <c r="V61" s="196"/>
      <c r="W61" s="135"/>
      <c r="X61" s="137"/>
      <c r="Y61" s="137"/>
      <c r="Z61" s="158" t="str">
        <f>IFERROR(VLOOKUP(Y61, 【参考】数式用!$A$3:$B$48, 2, FALSE), "")</f>
        <v/>
      </c>
      <c r="AA61" s="38"/>
    </row>
    <row r="62" spans="1:27" ht="38.25" customHeight="1">
      <c r="A62" s="27"/>
      <c r="B62" s="122">
        <f t="shared" si="0"/>
        <v>23</v>
      </c>
      <c r="C62" s="190"/>
      <c r="D62" s="191"/>
      <c r="E62" s="191"/>
      <c r="F62" s="191"/>
      <c r="G62" s="191"/>
      <c r="H62" s="191"/>
      <c r="I62" s="191"/>
      <c r="J62" s="191"/>
      <c r="K62" s="191"/>
      <c r="L62" s="192"/>
      <c r="M62" s="196"/>
      <c r="N62" s="196"/>
      <c r="O62" s="196"/>
      <c r="P62" s="196"/>
      <c r="Q62" s="196"/>
      <c r="R62" s="196"/>
      <c r="S62" s="196"/>
      <c r="T62" s="196"/>
      <c r="U62" s="196"/>
      <c r="V62" s="196"/>
      <c r="W62" s="135"/>
      <c r="X62" s="137"/>
      <c r="Y62" s="137"/>
      <c r="Z62" s="158" t="str">
        <f>IFERROR(VLOOKUP(Y62, 【参考】数式用!$A$3:$B$48, 2, FALSE), "")</f>
        <v/>
      </c>
      <c r="AA62" s="38"/>
    </row>
    <row r="63" spans="1:27" ht="38.25" customHeight="1">
      <c r="A63" s="27"/>
      <c r="B63" s="122">
        <f t="shared" si="0"/>
        <v>24</v>
      </c>
      <c r="C63" s="190"/>
      <c r="D63" s="191"/>
      <c r="E63" s="191"/>
      <c r="F63" s="191"/>
      <c r="G63" s="191"/>
      <c r="H63" s="191"/>
      <c r="I63" s="191"/>
      <c r="J63" s="191"/>
      <c r="K63" s="191"/>
      <c r="L63" s="192"/>
      <c r="M63" s="196"/>
      <c r="N63" s="196"/>
      <c r="O63" s="196"/>
      <c r="P63" s="196"/>
      <c r="Q63" s="196"/>
      <c r="R63" s="196"/>
      <c r="S63" s="196"/>
      <c r="T63" s="196"/>
      <c r="U63" s="196"/>
      <c r="V63" s="196"/>
      <c r="W63" s="135"/>
      <c r="X63" s="137"/>
      <c r="Y63" s="137"/>
      <c r="Z63" s="158" t="str">
        <f>IFERROR(VLOOKUP(Y63, 【参考】数式用!$A$3:$B$48, 2, FALSE), "")</f>
        <v/>
      </c>
      <c r="AA63" s="38"/>
    </row>
    <row r="64" spans="1:27" ht="38.25" customHeight="1">
      <c r="A64" s="27"/>
      <c r="B64" s="122">
        <f t="shared" si="0"/>
        <v>25</v>
      </c>
      <c r="C64" s="190"/>
      <c r="D64" s="191"/>
      <c r="E64" s="191"/>
      <c r="F64" s="191"/>
      <c r="G64" s="191"/>
      <c r="H64" s="191"/>
      <c r="I64" s="191"/>
      <c r="J64" s="191"/>
      <c r="K64" s="191"/>
      <c r="L64" s="192"/>
      <c r="M64" s="196"/>
      <c r="N64" s="196"/>
      <c r="O64" s="196"/>
      <c r="P64" s="196"/>
      <c r="Q64" s="196"/>
      <c r="R64" s="196"/>
      <c r="S64" s="196"/>
      <c r="T64" s="196"/>
      <c r="U64" s="196"/>
      <c r="V64" s="196"/>
      <c r="W64" s="135"/>
      <c r="X64" s="137"/>
      <c r="Y64" s="137"/>
      <c r="Z64" s="158" t="str">
        <f>IFERROR(VLOOKUP(Y64, 【参考】数式用!$A$3:$B$48, 2, FALSE), "")</f>
        <v/>
      </c>
      <c r="AA64" s="38"/>
    </row>
    <row r="65" spans="1:27" ht="38.25" customHeight="1">
      <c r="A65" s="27"/>
      <c r="B65" s="122">
        <f t="shared" si="0"/>
        <v>26</v>
      </c>
      <c r="C65" s="190"/>
      <c r="D65" s="191"/>
      <c r="E65" s="191"/>
      <c r="F65" s="191"/>
      <c r="G65" s="191"/>
      <c r="H65" s="191"/>
      <c r="I65" s="191"/>
      <c r="J65" s="191"/>
      <c r="K65" s="191"/>
      <c r="L65" s="192"/>
      <c r="M65" s="196"/>
      <c r="N65" s="196"/>
      <c r="O65" s="196"/>
      <c r="P65" s="196"/>
      <c r="Q65" s="196"/>
      <c r="R65" s="196"/>
      <c r="S65" s="196"/>
      <c r="T65" s="196"/>
      <c r="U65" s="196"/>
      <c r="V65" s="196"/>
      <c r="W65" s="135"/>
      <c r="X65" s="137"/>
      <c r="Y65" s="137"/>
      <c r="Z65" s="158" t="str">
        <f>IFERROR(VLOOKUP(Y65, 【参考】数式用!$A$3:$B$48, 2, FALSE), "")</f>
        <v/>
      </c>
      <c r="AA65" s="38"/>
    </row>
    <row r="66" spans="1:27" ht="38.25" customHeight="1">
      <c r="A66" s="27"/>
      <c r="B66" s="122">
        <f t="shared" si="0"/>
        <v>27</v>
      </c>
      <c r="C66" s="190"/>
      <c r="D66" s="191"/>
      <c r="E66" s="191"/>
      <c r="F66" s="191"/>
      <c r="G66" s="191"/>
      <c r="H66" s="191"/>
      <c r="I66" s="191"/>
      <c r="J66" s="191"/>
      <c r="K66" s="191"/>
      <c r="L66" s="192"/>
      <c r="M66" s="196"/>
      <c r="N66" s="196"/>
      <c r="O66" s="196"/>
      <c r="P66" s="196"/>
      <c r="Q66" s="196"/>
      <c r="R66" s="196"/>
      <c r="S66" s="196"/>
      <c r="T66" s="196"/>
      <c r="U66" s="196"/>
      <c r="V66" s="196"/>
      <c r="W66" s="135"/>
      <c r="X66" s="137"/>
      <c r="Y66" s="137"/>
      <c r="Z66" s="158" t="str">
        <f>IFERROR(VLOOKUP(Y66, 【参考】数式用!$A$3:$B$48, 2, FALSE), "")</f>
        <v/>
      </c>
      <c r="AA66" s="38"/>
    </row>
    <row r="67" spans="1:27" ht="38.25" customHeight="1">
      <c r="A67" s="27"/>
      <c r="B67" s="122">
        <f t="shared" si="0"/>
        <v>28</v>
      </c>
      <c r="C67" s="190"/>
      <c r="D67" s="191"/>
      <c r="E67" s="191"/>
      <c r="F67" s="191"/>
      <c r="G67" s="191"/>
      <c r="H67" s="191"/>
      <c r="I67" s="191"/>
      <c r="J67" s="191"/>
      <c r="K67" s="191"/>
      <c r="L67" s="192"/>
      <c r="M67" s="196"/>
      <c r="N67" s="196"/>
      <c r="O67" s="196"/>
      <c r="P67" s="196"/>
      <c r="Q67" s="196"/>
      <c r="R67" s="196"/>
      <c r="S67" s="196"/>
      <c r="T67" s="196"/>
      <c r="U67" s="196"/>
      <c r="V67" s="196"/>
      <c r="W67" s="135"/>
      <c r="X67" s="137"/>
      <c r="Y67" s="137"/>
      <c r="Z67" s="158" t="str">
        <f>IFERROR(VLOOKUP(Y67, 【参考】数式用!$A$3:$B$48, 2, FALSE), "")</f>
        <v/>
      </c>
      <c r="AA67" s="38"/>
    </row>
    <row r="68" spans="1:27" ht="38.25" customHeight="1">
      <c r="A68" s="27"/>
      <c r="B68" s="122">
        <f t="shared" si="0"/>
        <v>29</v>
      </c>
      <c r="C68" s="190"/>
      <c r="D68" s="191"/>
      <c r="E68" s="191"/>
      <c r="F68" s="191"/>
      <c r="G68" s="191"/>
      <c r="H68" s="191"/>
      <c r="I68" s="191"/>
      <c r="J68" s="191"/>
      <c r="K68" s="191"/>
      <c r="L68" s="192"/>
      <c r="M68" s="196"/>
      <c r="N68" s="196"/>
      <c r="O68" s="196"/>
      <c r="P68" s="196"/>
      <c r="Q68" s="196"/>
      <c r="R68" s="196"/>
      <c r="S68" s="196"/>
      <c r="T68" s="196"/>
      <c r="U68" s="196"/>
      <c r="V68" s="196"/>
      <c r="W68" s="135"/>
      <c r="X68" s="137"/>
      <c r="Y68" s="137"/>
      <c r="Z68" s="158" t="str">
        <f>IFERROR(VLOOKUP(Y68, 【参考】数式用!$A$3:$B$48, 2, FALSE), "")</f>
        <v/>
      </c>
      <c r="AA68" s="38"/>
    </row>
    <row r="69" spans="1:27" ht="38.25" customHeight="1">
      <c r="A69" s="27"/>
      <c r="B69" s="122">
        <f t="shared" si="0"/>
        <v>30</v>
      </c>
      <c r="C69" s="190"/>
      <c r="D69" s="191"/>
      <c r="E69" s="191"/>
      <c r="F69" s="191"/>
      <c r="G69" s="191"/>
      <c r="H69" s="191"/>
      <c r="I69" s="191"/>
      <c r="J69" s="191"/>
      <c r="K69" s="191"/>
      <c r="L69" s="192"/>
      <c r="M69" s="196"/>
      <c r="N69" s="196"/>
      <c r="O69" s="196"/>
      <c r="P69" s="196"/>
      <c r="Q69" s="196"/>
      <c r="R69" s="196"/>
      <c r="S69" s="196"/>
      <c r="T69" s="196"/>
      <c r="U69" s="196"/>
      <c r="V69" s="196"/>
      <c r="W69" s="135"/>
      <c r="X69" s="137"/>
      <c r="Y69" s="137"/>
      <c r="Z69" s="158" t="str">
        <f>IFERROR(VLOOKUP(Y69, 【参考】数式用!$A$3:$B$48, 2, FALSE), "")</f>
        <v/>
      </c>
      <c r="AA69" s="38"/>
    </row>
    <row r="70" spans="1:27" ht="38.25" customHeight="1">
      <c r="A70" s="27"/>
      <c r="B70" s="122">
        <f t="shared" si="0"/>
        <v>31</v>
      </c>
      <c r="C70" s="190"/>
      <c r="D70" s="191"/>
      <c r="E70" s="191"/>
      <c r="F70" s="191"/>
      <c r="G70" s="191"/>
      <c r="H70" s="191"/>
      <c r="I70" s="191"/>
      <c r="J70" s="191"/>
      <c r="K70" s="191"/>
      <c r="L70" s="192"/>
      <c r="M70" s="196"/>
      <c r="N70" s="196"/>
      <c r="O70" s="196"/>
      <c r="P70" s="196"/>
      <c r="Q70" s="196"/>
      <c r="R70" s="196"/>
      <c r="S70" s="196"/>
      <c r="T70" s="196"/>
      <c r="U70" s="196"/>
      <c r="V70" s="196"/>
      <c r="W70" s="135"/>
      <c r="X70" s="137"/>
      <c r="Y70" s="137"/>
      <c r="Z70" s="158" t="str">
        <f>IFERROR(VLOOKUP(Y70, 【参考】数式用!$A$3:$B$48, 2, FALSE), "")</f>
        <v/>
      </c>
      <c r="AA70" s="38"/>
    </row>
    <row r="71" spans="1:27" ht="38.25" customHeight="1">
      <c r="A71" s="27"/>
      <c r="B71" s="122">
        <f t="shared" si="0"/>
        <v>32</v>
      </c>
      <c r="C71" s="190"/>
      <c r="D71" s="191"/>
      <c r="E71" s="191"/>
      <c r="F71" s="191"/>
      <c r="G71" s="191"/>
      <c r="H71" s="191"/>
      <c r="I71" s="191"/>
      <c r="J71" s="191"/>
      <c r="K71" s="191"/>
      <c r="L71" s="192"/>
      <c r="M71" s="196"/>
      <c r="N71" s="196"/>
      <c r="O71" s="196"/>
      <c r="P71" s="196"/>
      <c r="Q71" s="196"/>
      <c r="R71" s="196"/>
      <c r="S71" s="196"/>
      <c r="T71" s="196"/>
      <c r="U71" s="196"/>
      <c r="V71" s="196"/>
      <c r="W71" s="135"/>
      <c r="X71" s="137"/>
      <c r="Y71" s="137"/>
      <c r="Z71" s="158" t="str">
        <f>IFERROR(VLOOKUP(Y71, 【参考】数式用!$A$3:$B$48, 2, FALSE), "")</f>
        <v/>
      </c>
      <c r="AA71" s="38"/>
    </row>
    <row r="72" spans="1:27" ht="38.25" customHeight="1">
      <c r="A72" s="27"/>
      <c r="B72" s="122">
        <f t="shared" si="0"/>
        <v>33</v>
      </c>
      <c r="C72" s="190"/>
      <c r="D72" s="191"/>
      <c r="E72" s="191"/>
      <c r="F72" s="191"/>
      <c r="G72" s="191"/>
      <c r="H72" s="191"/>
      <c r="I72" s="191"/>
      <c r="J72" s="191"/>
      <c r="K72" s="191"/>
      <c r="L72" s="192"/>
      <c r="M72" s="196"/>
      <c r="N72" s="196"/>
      <c r="O72" s="196"/>
      <c r="P72" s="196"/>
      <c r="Q72" s="196"/>
      <c r="R72" s="196"/>
      <c r="S72" s="196"/>
      <c r="T72" s="196"/>
      <c r="U72" s="196"/>
      <c r="V72" s="196"/>
      <c r="W72" s="135"/>
      <c r="X72" s="137"/>
      <c r="Y72" s="137"/>
      <c r="Z72" s="158" t="str">
        <f>IFERROR(VLOOKUP(Y72, 【参考】数式用!$A$3:$B$48, 2, FALSE), "")</f>
        <v/>
      </c>
      <c r="AA72" s="38"/>
    </row>
    <row r="73" spans="1:27" ht="38.25" customHeight="1">
      <c r="A73" s="27"/>
      <c r="B73" s="122">
        <f t="shared" si="0"/>
        <v>34</v>
      </c>
      <c r="C73" s="190"/>
      <c r="D73" s="191"/>
      <c r="E73" s="191"/>
      <c r="F73" s="191"/>
      <c r="G73" s="191"/>
      <c r="H73" s="191"/>
      <c r="I73" s="191"/>
      <c r="J73" s="191"/>
      <c r="K73" s="191"/>
      <c r="L73" s="192"/>
      <c r="M73" s="196"/>
      <c r="N73" s="196"/>
      <c r="O73" s="196"/>
      <c r="P73" s="196"/>
      <c r="Q73" s="196"/>
      <c r="R73" s="196"/>
      <c r="S73" s="196"/>
      <c r="T73" s="196"/>
      <c r="U73" s="196"/>
      <c r="V73" s="196"/>
      <c r="W73" s="135"/>
      <c r="X73" s="137"/>
      <c r="Y73" s="137"/>
      <c r="Z73" s="158" t="str">
        <f>IFERROR(VLOOKUP(Y73, 【参考】数式用!$A$3:$B$48, 2, FALSE), "")</f>
        <v/>
      </c>
      <c r="AA73" s="38"/>
    </row>
    <row r="74" spans="1:27" ht="38.25" customHeight="1">
      <c r="A74" s="27"/>
      <c r="B74" s="122">
        <f t="shared" si="0"/>
        <v>35</v>
      </c>
      <c r="C74" s="190"/>
      <c r="D74" s="191"/>
      <c r="E74" s="191"/>
      <c r="F74" s="191"/>
      <c r="G74" s="191"/>
      <c r="H74" s="191"/>
      <c r="I74" s="191"/>
      <c r="J74" s="191"/>
      <c r="K74" s="191"/>
      <c r="L74" s="192"/>
      <c r="M74" s="196"/>
      <c r="N74" s="196"/>
      <c r="O74" s="196"/>
      <c r="P74" s="196"/>
      <c r="Q74" s="196"/>
      <c r="R74" s="196"/>
      <c r="S74" s="196"/>
      <c r="T74" s="196"/>
      <c r="U74" s="196"/>
      <c r="V74" s="196"/>
      <c r="W74" s="135"/>
      <c r="X74" s="137"/>
      <c r="Y74" s="137"/>
      <c r="Z74" s="158" t="str">
        <f>IFERROR(VLOOKUP(Y74, 【参考】数式用!$A$3:$B$48, 2, FALSE), "")</f>
        <v/>
      </c>
      <c r="AA74" s="38"/>
    </row>
    <row r="75" spans="1:27" ht="38.25" customHeight="1">
      <c r="A75" s="27"/>
      <c r="B75" s="122">
        <f t="shared" si="0"/>
        <v>36</v>
      </c>
      <c r="C75" s="190"/>
      <c r="D75" s="191"/>
      <c r="E75" s="191"/>
      <c r="F75" s="191"/>
      <c r="G75" s="191"/>
      <c r="H75" s="191"/>
      <c r="I75" s="191"/>
      <c r="J75" s="191"/>
      <c r="K75" s="191"/>
      <c r="L75" s="192"/>
      <c r="M75" s="196"/>
      <c r="N75" s="196"/>
      <c r="O75" s="196"/>
      <c r="P75" s="196"/>
      <c r="Q75" s="196"/>
      <c r="R75" s="196"/>
      <c r="S75" s="196"/>
      <c r="T75" s="196"/>
      <c r="U75" s="196"/>
      <c r="V75" s="196"/>
      <c r="W75" s="135"/>
      <c r="X75" s="137"/>
      <c r="Y75" s="137"/>
      <c r="Z75" s="158" t="str">
        <f>IFERROR(VLOOKUP(Y75, 【参考】数式用!$A$3:$B$48, 2, FALSE), "")</f>
        <v/>
      </c>
      <c r="AA75" s="38"/>
    </row>
    <row r="76" spans="1:27" ht="38.25" customHeight="1">
      <c r="A76" s="27"/>
      <c r="B76" s="122">
        <f t="shared" si="0"/>
        <v>37</v>
      </c>
      <c r="C76" s="190"/>
      <c r="D76" s="191"/>
      <c r="E76" s="191"/>
      <c r="F76" s="191"/>
      <c r="G76" s="191"/>
      <c r="H76" s="191"/>
      <c r="I76" s="191"/>
      <c r="J76" s="191"/>
      <c r="K76" s="191"/>
      <c r="L76" s="192"/>
      <c r="M76" s="196"/>
      <c r="N76" s="196"/>
      <c r="O76" s="196"/>
      <c r="P76" s="196"/>
      <c r="Q76" s="196"/>
      <c r="R76" s="196"/>
      <c r="S76" s="196"/>
      <c r="T76" s="196"/>
      <c r="U76" s="196"/>
      <c r="V76" s="196"/>
      <c r="W76" s="135"/>
      <c r="X76" s="137"/>
      <c r="Y76" s="137"/>
      <c r="Z76" s="158" t="str">
        <f>IFERROR(VLOOKUP(Y76, 【参考】数式用!$A$3:$B$48, 2, FALSE), "")</f>
        <v/>
      </c>
      <c r="AA76" s="38"/>
    </row>
    <row r="77" spans="1:27" ht="38.25" customHeight="1">
      <c r="A77" s="27"/>
      <c r="B77" s="122">
        <f t="shared" si="0"/>
        <v>38</v>
      </c>
      <c r="C77" s="190"/>
      <c r="D77" s="191"/>
      <c r="E77" s="191"/>
      <c r="F77" s="191"/>
      <c r="G77" s="191"/>
      <c r="H77" s="191"/>
      <c r="I77" s="191"/>
      <c r="J77" s="191"/>
      <c r="K77" s="191"/>
      <c r="L77" s="192"/>
      <c r="M77" s="196"/>
      <c r="N77" s="196"/>
      <c r="O77" s="196"/>
      <c r="P77" s="196"/>
      <c r="Q77" s="196"/>
      <c r="R77" s="196"/>
      <c r="S77" s="196"/>
      <c r="T77" s="196"/>
      <c r="U77" s="196"/>
      <c r="V77" s="196"/>
      <c r="W77" s="135"/>
      <c r="X77" s="137"/>
      <c r="Y77" s="137"/>
      <c r="Z77" s="158" t="str">
        <f>IFERROR(VLOOKUP(Y77, 【参考】数式用!$A$3:$B$48, 2, FALSE), "")</f>
        <v/>
      </c>
      <c r="AA77" s="38"/>
    </row>
    <row r="78" spans="1:27" ht="38.25" customHeight="1">
      <c r="A78" s="27"/>
      <c r="B78" s="122">
        <f t="shared" si="0"/>
        <v>39</v>
      </c>
      <c r="C78" s="190"/>
      <c r="D78" s="191"/>
      <c r="E78" s="191"/>
      <c r="F78" s="191"/>
      <c r="G78" s="191"/>
      <c r="H78" s="191"/>
      <c r="I78" s="191"/>
      <c r="J78" s="191"/>
      <c r="K78" s="191"/>
      <c r="L78" s="192"/>
      <c r="M78" s="196"/>
      <c r="N78" s="196"/>
      <c r="O78" s="196"/>
      <c r="P78" s="196"/>
      <c r="Q78" s="196"/>
      <c r="R78" s="196"/>
      <c r="S78" s="196"/>
      <c r="T78" s="196"/>
      <c r="U78" s="196"/>
      <c r="V78" s="196"/>
      <c r="W78" s="135"/>
      <c r="X78" s="137"/>
      <c r="Y78" s="137"/>
      <c r="Z78" s="158" t="str">
        <f>IFERROR(VLOOKUP(Y78, 【参考】数式用!$A$3:$B$48, 2, FALSE), "")</f>
        <v/>
      </c>
      <c r="AA78" s="38"/>
    </row>
    <row r="79" spans="1:27" ht="38.25" customHeight="1">
      <c r="A79" s="27"/>
      <c r="B79" s="122">
        <f t="shared" si="0"/>
        <v>40</v>
      </c>
      <c r="C79" s="190"/>
      <c r="D79" s="191"/>
      <c r="E79" s="191"/>
      <c r="F79" s="191"/>
      <c r="G79" s="191"/>
      <c r="H79" s="191"/>
      <c r="I79" s="191"/>
      <c r="J79" s="191"/>
      <c r="K79" s="191"/>
      <c r="L79" s="192"/>
      <c r="M79" s="196"/>
      <c r="N79" s="196"/>
      <c r="O79" s="196"/>
      <c r="P79" s="196"/>
      <c r="Q79" s="196"/>
      <c r="R79" s="196"/>
      <c r="S79" s="196"/>
      <c r="T79" s="196"/>
      <c r="U79" s="196"/>
      <c r="V79" s="196"/>
      <c r="W79" s="135"/>
      <c r="X79" s="137"/>
      <c r="Y79" s="137"/>
      <c r="Z79" s="158" t="str">
        <f>IFERROR(VLOOKUP(Y79, 【参考】数式用!$A$3:$B$48, 2, FALSE), "")</f>
        <v/>
      </c>
      <c r="AA79" s="38"/>
    </row>
    <row r="80" spans="1:27" ht="38.25" customHeight="1">
      <c r="A80" s="27"/>
      <c r="B80" s="122">
        <f t="shared" si="0"/>
        <v>41</v>
      </c>
      <c r="C80" s="190"/>
      <c r="D80" s="191"/>
      <c r="E80" s="191"/>
      <c r="F80" s="191"/>
      <c r="G80" s="191"/>
      <c r="H80" s="191"/>
      <c r="I80" s="191"/>
      <c r="J80" s="191"/>
      <c r="K80" s="191"/>
      <c r="L80" s="192"/>
      <c r="M80" s="196"/>
      <c r="N80" s="196"/>
      <c r="O80" s="196"/>
      <c r="P80" s="196"/>
      <c r="Q80" s="196"/>
      <c r="R80" s="196"/>
      <c r="S80" s="196"/>
      <c r="T80" s="196"/>
      <c r="U80" s="196"/>
      <c r="V80" s="196"/>
      <c r="W80" s="135"/>
      <c r="X80" s="137"/>
      <c r="Y80" s="137"/>
      <c r="Z80" s="158" t="str">
        <f>IFERROR(VLOOKUP(Y80, 【参考】数式用!$A$3:$B$48, 2, FALSE), "")</f>
        <v/>
      </c>
      <c r="AA80" s="38"/>
    </row>
    <row r="81" spans="1:27" ht="38.25" customHeight="1">
      <c r="A81" s="27"/>
      <c r="B81" s="122">
        <f t="shared" si="0"/>
        <v>42</v>
      </c>
      <c r="C81" s="190"/>
      <c r="D81" s="191"/>
      <c r="E81" s="191"/>
      <c r="F81" s="191"/>
      <c r="G81" s="191"/>
      <c r="H81" s="191"/>
      <c r="I81" s="191"/>
      <c r="J81" s="191"/>
      <c r="K81" s="191"/>
      <c r="L81" s="192"/>
      <c r="M81" s="196"/>
      <c r="N81" s="196"/>
      <c r="O81" s="196"/>
      <c r="P81" s="196"/>
      <c r="Q81" s="196"/>
      <c r="R81" s="196"/>
      <c r="S81" s="196"/>
      <c r="T81" s="196"/>
      <c r="U81" s="196"/>
      <c r="V81" s="196"/>
      <c r="W81" s="135"/>
      <c r="X81" s="137"/>
      <c r="Y81" s="137"/>
      <c r="Z81" s="158" t="str">
        <f>IFERROR(VLOOKUP(Y81, 【参考】数式用!$A$3:$B$48, 2, FALSE), "")</f>
        <v/>
      </c>
      <c r="AA81" s="38"/>
    </row>
    <row r="82" spans="1:27" ht="38.25" customHeight="1">
      <c r="A82" s="27"/>
      <c r="B82" s="122">
        <f t="shared" si="0"/>
        <v>43</v>
      </c>
      <c r="C82" s="190"/>
      <c r="D82" s="191"/>
      <c r="E82" s="191"/>
      <c r="F82" s="191"/>
      <c r="G82" s="191"/>
      <c r="H82" s="191"/>
      <c r="I82" s="191"/>
      <c r="J82" s="191"/>
      <c r="K82" s="191"/>
      <c r="L82" s="192"/>
      <c r="M82" s="196"/>
      <c r="N82" s="196"/>
      <c r="O82" s="196"/>
      <c r="P82" s="196"/>
      <c r="Q82" s="196"/>
      <c r="R82" s="196"/>
      <c r="S82" s="196"/>
      <c r="T82" s="196"/>
      <c r="U82" s="196"/>
      <c r="V82" s="196"/>
      <c r="W82" s="135"/>
      <c r="X82" s="137"/>
      <c r="Y82" s="137"/>
      <c r="Z82" s="158" t="str">
        <f>IFERROR(VLOOKUP(Y82, 【参考】数式用!$A$3:$B$48, 2, FALSE), "")</f>
        <v/>
      </c>
      <c r="AA82" s="38"/>
    </row>
    <row r="83" spans="1:27" ht="38.25" customHeight="1">
      <c r="A83" s="27"/>
      <c r="B83" s="122">
        <f t="shared" si="0"/>
        <v>44</v>
      </c>
      <c r="C83" s="190"/>
      <c r="D83" s="191"/>
      <c r="E83" s="191"/>
      <c r="F83" s="191"/>
      <c r="G83" s="191"/>
      <c r="H83" s="191"/>
      <c r="I83" s="191"/>
      <c r="J83" s="191"/>
      <c r="K83" s="191"/>
      <c r="L83" s="192"/>
      <c r="M83" s="196"/>
      <c r="N83" s="196"/>
      <c r="O83" s="196"/>
      <c r="P83" s="196"/>
      <c r="Q83" s="196"/>
      <c r="R83" s="196"/>
      <c r="S83" s="196"/>
      <c r="T83" s="196"/>
      <c r="U83" s="196"/>
      <c r="V83" s="196"/>
      <c r="W83" s="135"/>
      <c r="X83" s="137"/>
      <c r="Y83" s="137"/>
      <c r="Z83" s="158" t="str">
        <f>IFERROR(VLOOKUP(Y83, 【参考】数式用!$A$3:$B$48, 2, FALSE), "")</f>
        <v/>
      </c>
      <c r="AA83" s="38"/>
    </row>
    <row r="84" spans="1:27" ht="38.25" customHeight="1">
      <c r="A84" s="27"/>
      <c r="B84" s="122">
        <f t="shared" si="0"/>
        <v>45</v>
      </c>
      <c r="C84" s="190"/>
      <c r="D84" s="191"/>
      <c r="E84" s="191"/>
      <c r="F84" s="191"/>
      <c r="G84" s="191"/>
      <c r="H84" s="191"/>
      <c r="I84" s="191"/>
      <c r="J84" s="191"/>
      <c r="K84" s="191"/>
      <c r="L84" s="192"/>
      <c r="M84" s="196"/>
      <c r="N84" s="196"/>
      <c r="O84" s="196"/>
      <c r="P84" s="196"/>
      <c r="Q84" s="196"/>
      <c r="R84" s="196"/>
      <c r="S84" s="196"/>
      <c r="T84" s="196"/>
      <c r="U84" s="196"/>
      <c r="V84" s="196"/>
      <c r="W84" s="135"/>
      <c r="X84" s="137"/>
      <c r="Y84" s="137"/>
      <c r="Z84" s="158" t="str">
        <f>IFERROR(VLOOKUP(Y84, 【参考】数式用!$A$3:$B$48, 2, FALSE), "")</f>
        <v/>
      </c>
      <c r="AA84" s="38"/>
    </row>
    <row r="85" spans="1:27" ht="38.25" customHeight="1">
      <c r="A85" s="27"/>
      <c r="B85" s="122">
        <f t="shared" si="0"/>
        <v>46</v>
      </c>
      <c r="C85" s="190"/>
      <c r="D85" s="191"/>
      <c r="E85" s="191"/>
      <c r="F85" s="191"/>
      <c r="G85" s="191"/>
      <c r="H85" s="191"/>
      <c r="I85" s="191"/>
      <c r="J85" s="191"/>
      <c r="K85" s="191"/>
      <c r="L85" s="192"/>
      <c r="M85" s="196"/>
      <c r="N85" s="196"/>
      <c r="O85" s="196"/>
      <c r="P85" s="196"/>
      <c r="Q85" s="196"/>
      <c r="R85" s="196"/>
      <c r="S85" s="196"/>
      <c r="T85" s="196"/>
      <c r="U85" s="196"/>
      <c r="V85" s="196"/>
      <c r="W85" s="135"/>
      <c r="X85" s="137"/>
      <c r="Y85" s="137"/>
      <c r="Z85" s="158" t="str">
        <f>IFERROR(VLOOKUP(Y85, 【参考】数式用!$A$3:$B$48, 2, FALSE), "")</f>
        <v/>
      </c>
      <c r="AA85" s="38"/>
    </row>
    <row r="86" spans="1:27" ht="38.25" customHeight="1">
      <c r="A86" s="27"/>
      <c r="B86" s="122">
        <f t="shared" si="0"/>
        <v>47</v>
      </c>
      <c r="C86" s="190"/>
      <c r="D86" s="191"/>
      <c r="E86" s="191"/>
      <c r="F86" s="191"/>
      <c r="G86" s="191"/>
      <c r="H86" s="191"/>
      <c r="I86" s="191"/>
      <c r="J86" s="191"/>
      <c r="K86" s="191"/>
      <c r="L86" s="192"/>
      <c r="M86" s="196"/>
      <c r="N86" s="196"/>
      <c r="O86" s="196"/>
      <c r="P86" s="196"/>
      <c r="Q86" s="196"/>
      <c r="R86" s="196"/>
      <c r="S86" s="196"/>
      <c r="T86" s="196"/>
      <c r="U86" s="196"/>
      <c r="V86" s="196"/>
      <c r="W86" s="135"/>
      <c r="X86" s="137"/>
      <c r="Y86" s="137"/>
      <c r="Z86" s="158" t="str">
        <f>IFERROR(VLOOKUP(Y86, 【参考】数式用!$A$3:$B$48, 2, FALSE), "")</f>
        <v/>
      </c>
      <c r="AA86" s="38"/>
    </row>
    <row r="87" spans="1:27" ht="38.25" customHeight="1">
      <c r="A87" s="27"/>
      <c r="B87" s="122">
        <f t="shared" si="0"/>
        <v>48</v>
      </c>
      <c r="C87" s="190"/>
      <c r="D87" s="191"/>
      <c r="E87" s="191"/>
      <c r="F87" s="191"/>
      <c r="G87" s="191"/>
      <c r="H87" s="191"/>
      <c r="I87" s="191"/>
      <c r="J87" s="191"/>
      <c r="K87" s="191"/>
      <c r="L87" s="192"/>
      <c r="M87" s="196"/>
      <c r="N87" s="196"/>
      <c r="O87" s="196"/>
      <c r="P87" s="196"/>
      <c r="Q87" s="196"/>
      <c r="R87" s="196"/>
      <c r="S87" s="196"/>
      <c r="T87" s="196"/>
      <c r="U87" s="196"/>
      <c r="V87" s="196"/>
      <c r="W87" s="135"/>
      <c r="X87" s="137"/>
      <c r="Y87" s="137"/>
      <c r="Z87" s="158" t="str">
        <f>IFERROR(VLOOKUP(Y87, 【参考】数式用!$A$3:$B$48, 2, FALSE), "")</f>
        <v/>
      </c>
      <c r="AA87" s="38"/>
    </row>
    <row r="88" spans="1:27" ht="38.25" customHeight="1">
      <c r="A88" s="27"/>
      <c r="B88" s="122">
        <f t="shared" si="0"/>
        <v>49</v>
      </c>
      <c r="C88" s="190"/>
      <c r="D88" s="191"/>
      <c r="E88" s="191"/>
      <c r="F88" s="191"/>
      <c r="G88" s="191"/>
      <c r="H88" s="191"/>
      <c r="I88" s="191"/>
      <c r="J88" s="191"/>
      <c r="K88" s="191"/>
      <c r="L88" s="192"/>
      <c r="M88" s="196"/>
      <c r="N88" s="196"/>
      <c r="O88" s="196"/>
      <c r="P88" s="196"/>
      <c r="Q88" s="196"/>
      <c r="R88" s="196"/>
      <c r="S88" s="196"/>
      <c r="T88" s="196"/>
      <c r="U88" s="196"/>
      <c r="V88" s="196"/>
      <c r="W88" s="135"/>
      <c r="X88" s="137"/>
      <c r="Y88" s="137"/>
      <c r="Z88" s="158" t="str">
        <f>IFERROR(VLOOKUP(Y88, 【参考】数式用!$A$3:$B$48, 2, FALSE), "")</f>
        <v/>
      </c>
      <c r="AA88" s="38"/>
    </row>
    <row r="89" spans="1:27" ht="38.25" customHeight="1">
      <c r="A89" s="27"/>
      <c r="B89" s="122">
        <f t="shared" si="0"/>
        <v>50</v>
      </c>
      <c r="C89" s="190"/>
      <c r="D89" s="191"/>
      <c r="E89" s="191"/>
      <c r="F89" s="191"/>
      <c r="G89" s="191"/>
      <c r="H89" s="191"/>
      <c r="I89" s="191"/>
      <c r="J89" s="191"/>
      <c r="K89" s="191"/>
      <c r="L89" s="192"/>
      <c r="M89" s="196"/>
      <c r="N89" s="196"/>
      <c r="O89" s="196"/>
      <c r="P89" s="196"/>
      <c r="Q89" s="196"/>
      <c r="R89" s="196"/>
      <c r="S89" s="196"/>
      <c r="T89" s="196"/>
      <c r="U89" s="196"/>
      <c r="V89" s="196"/>
      <c r="W89" s="135"/>
      <c r="X89" s="137"/>
      <c r="Y89" s="137"/>
      <c r="Z89" s="158" t="str">
        <f>IFERROR(VLOOKUP(Y89, 【参考】数式用!$A$3:$B$48, 2, FALSE), "")</f>
        <v/>
      </c>
      <c r="AA89" s="38"/>
    </row>
    <row r="90" spans="1:27" ht="38.25" customHeight="1">
      <c r="A90" s="27"/>
      <c r="B90" s="122">
        <f t="shared" si="0"/>
        <v>51</v>
      </c>
      <c r="C90" s="190"/>
      <c r="D90" s="191"/>
      <c r="E90" s="191"/>
      <c r="F90" s="191"/>
      <c r="G90" s="191"/>
      <c r="H90" s="191"/>
      <c r="I90" s="191"/>
      <c r="J90" s="191"/>
      <c r="K90" s="191"/>
      <c r="L90" s="192"/>
      <c r="M90" s="196"/>
      <c r="N90" s="196"/>
      <c r="O90" s="196"/>
      <c r="P90" s="196"/>
      <c r="Q90" s="196"/>
      <c r="R90" s="196"/>
      <c r="S90" s="196"/>
      <c r="T90" s="196"/>
      <c r="U90" s="196"/>
      <c r="V90" s="196"/>
      <c r="W90" s="135"/>
      <c r="X90" s="137"/>
      <c r="Y90" s="137"/>
      <c r="Z90" s="158" t="str">
        <f>IFERROR(VLOOKUP(Y90, 【参考】数式用!$A$3:$B$48, 2, FALSE), "")</f>
        <v/>
      </c>
      <c r="AA90" s="38"/>
    </row>
    <row r="91" spans="1:27" ht="38.25" customHeight="1">
      <c r="A91" s="27"/>
      <c r="B91" s="122">
        <f t="shared" si="0"/>
        <v>52</v>
      </c>
      <c r="C91" s="190"/>
      <c r="D91" s="191"/>
      <c r="E91" s="191"/>
      <c r="F91" s="191"/>
      <c r="G91" s="191"/>
      <c r="H91" s="191"/>
      <c r="I91" s="191"/>
      <c r="J91" s="191"/>
      <c r="K91" s="191"/>
      <c r="L91" s="192"/>
      <c r="M91" s="196"/>
      <c r="N91" s="196"/>
      <c r="O91" s="196"/>
      <c r="P91" s="196"/>
      <c r="Q91" s="196"/>
      <c r="R91" s="196"/>
      <c r="S91" s="196"/>
      <c r="T91" s="196"/>
      <c r="U91" s="196"/>
      <c r="V91" s="196"/>
      <c r="W91" s="135"/>
      <c r="X91" s="137"/>
      <c r="Y91" s="137"/>
      <c r="Z91" s="158" t="str">
        <f>IFERROR(VLOOKUP(Y91, 【参考】数式用!$A$3:$B$48, 2, FALSE), "")</f>
        <v/>
      </c>
      <c r="AA91" s="38"/>
    </row>
    <row r="92" spans="1:27" ht="38.25" customHeight="1">
      <c r="A92" s="27"/>
      <c r="B92" s="122">
        <f t="shared" si="0"/>
        <v>53</v>
      </c>
      <c r="C92" s="190"/>
      <c r="D92" s="191"/>
      <c r="E92" s="191"/>
      <c r="F92" s="191"/>
      <c r="G92" s="191"/>
      <c r="H92" s="191"/>
      <c r="I92" s="191"/>
      <c r="J92" s="191"/>
      <c r="K92" s="191"/>
      <c r="L92" s="192"/>
      <c r="M92" s="196"/>
      <c r="N92" s="196"/>
      <c r="O92" s="196"/>
      <c r="P92" s="196"/>
      <c r="Q92" s="196"/>
      <c r="R92" s="196"/>
      <c r="S92" s="196"/>
      <c r="T92" s="196"/>
      <c r="U92" s="196"/>
      <c r="V92" s="196"/>
      <c r="W92" s="135"/>
      <c r="X92" s="137"/>
      <c r="Y92" s="137"/>
      <c r="Z92" s="158" t="str">
        <f>IFERROR(VLOOKUP(Y92, 【参考】数式用!$A$3:$B$48, 2, FALSE), "")</f>
        <v/>
      </c>
      <c r="AA92" s="38"/>
    </row>
    <row r="93" spans="1:27" ht="38.25" customHeight="1">
      <c r="A93" s="27"/>
      <c r="B93" s="122">
        <f t="shared" si="0"/>
        <v>54</v>
      </c>
      <c r="C93" s="190"/>
      <c r="D93" s="191"/>
      <c r="E93" s="191"/>
      <c r="F93" s="191"/>
      <c r="G93" s="191"/>
      <c r="H93" s="191"/>
      <c r="I93" s="191"/>
      <c r="J93" s="191"/>
      <c r="K93" s="191"/>
      <c r="L93" s="192"/>
      <c r="M93" s="196"/>
      <c r="N93" s="196"/>
      <c r="O93" s="196"/>
      <c r="P93" s="196"/>
      <c r="Q93" s="196"/>
      <c r="R93" s="196"/>
      <c r="S93" s="196"/>
      <c r="T93" s="196"/>
      <c r="U93" s="196"/>
      <c r="V93" s="196"/>
      <c r="W93" s="135"/>
      <c r="X93" s="137"/>
      <c r="Y93" s="137"/>
      <c r="Z93" s="158" t="str">
        <f>IFERROR(VLOOKUP(Y93, 【参考】数式用!$A$3:$B$48, 2, FALSE), "")</f>
        <v/>
      </c>
      <c r="AA93" s="38"/>
    </row>
    <row r="94" spans="1:27" ht="38.25" customHeight="1">
      <c r="A94" s="27"/>
      <c r="B94" s="122">
        <f t="shared" si="0"/>
        <v>55</v>
      </c>
      <c r="C94" s="190"/>
      <c r="D94" s="191"/>
      <c r="E94" s="191"/>
      <c r="F94" s="191"/>
      <c r="G94" s="191"/>
      <c r="H94" s="191"/>
      <c r="I94" s="191"/>
      <c r="J94" s="191"/>
      <c r="K94" s="191"/>
      <c r="L94" s="192"/>
      <c r="M94" s="196"/>
      <c r="N94" s="196"/>
      <c r="O94" s="196"/>
      <c r="P94" s="196"/>
      <c r="Q94" s="196"/>
      <c r="R94" s="196"/>
      <c r="S94" s="196"/>
      <c r="T94" s="196"/>
      <c r="U94" s="196"/>
      <c r="V94" s="196"/>
      <c r="W94" s="135"/>
      <c r="X94" s="137"/>
      <c r="Y94" s="137"/>
      <c r="Z94" s="158" t="str">
        <f>IFERROR(VLOOKUP(Y94, 【参考】数式用!$A$3:$B$48, 2, FALSE), "")</f>
        <v/>
      </c>
      <c r="AA94" s="38"/>
    </row>
    <row r="95" spans="1:27" ht="38.25" customHeight="1">
      <c r="A95" s="27"/>
      <c r="B95" s="122">
        <f t="shared" si="0"/>
        <v>56</v>
      </c>
      <c r="C95" s="190"/>
      <c r="D95" s="191"/>
      <c r="E95" s="191"/>
      <c r="F95" s="191"/>
      <c r="G95" s="191"/>
      <c r="H95" s="191"/>
      <c r="I95" s="191"/>
      <c r="J95" s="191"/>
      <c r="K95" s="191"/>
      <c r="L95" s="192"/>
      <c r="M95" s="196"/>
      <c r="N95" s="196"/>
      <c r="O95" s="196"/>
      <c r="P95" s="196"/>
      <c r="Q95" s="196"/>
      <c r="R95" s="196"/>
      <c r="S95" s="196"/>
      <c r="T95" s="196"/>
      <c r="U95" s="196"/>
      <c r="V95" s="196"/>
      <c r="W95" s="135"/>
      <c r="X95" s="137"/>
      <c r="Y95" s="137"/>
      <c r="Z95" s="158" t="str">
        <f>IFERROR(VLOOKUP(Y95, 【参考】数式用!$A$3:$B$48, 2, FALSE), "")</f>
        <v/>
      </c>
      <c r="AA95" s="38"/>
    </row>
    <row r="96" spans="1:27" ht="38.25" customHeight="1">
      <c r="A96" s="27"/>
      <c r="B96" s="122">
        <f t="shared" si="0"/>
        <v>57</v>
      </c>
      <c r="C96" s="190"/>
      <c r="D96" s="191"/>
      <c r="E96" s="191"/>
      <c r="F96" s="191"/>
      <c r="G96" s="191"/>
      <c r="H96" s="191"/>
      <c r="I96" s="191"/>
      <c r="J96" s="191"/>
      <c r="K96" s="191"/>
      <c r="L96" s="192"/>
      <c r="M96" s="196"/>
      <c r="N96" s="196"/>
      <c r="O96" s="196"/>
      <c r="P96" s="196"/>
      <c r="Q96" s="196"/>
      <c r="R96" s="196"/>
      <c r="S96" s="196"/>
      <c r="T96" s="196"/>
      <c r="U96" s="196"/>
      <c r="V96" s="196"/>
      <c r="W96" s="135"/>
      <c r="X96" s="137"/>
      <c r="Y96" s="137"/>
      <c r="Z96" s="158" t="str">
        <f>IFERROR(VLOOKUP(Y96, 【参考】数式用!$A$3:$B$48, 2, FALSE), "")</f>
        <v/>
      </c>
      <c r="AA96" s="38"/>
    </row>
    <row r="97" spans="1:27" ht="38.25" customHeight="1">
      <c r="A97" s="27"/>
      <c r="B97" s="122">
        <f t="shared" si="0"/>
        <v>58</v>
      </c>
      <c r="C97" s="190"/>
      <c r="D97" s="191"/>
      <c r="E97" s="191"/>
      <c r="F97" s="191"/>
      <c r="G97" s="191"/>
      <c r="H97" s="191"/>
      <c r="I97" s="191"/>
      <c r="J97" s="191"/>
      <c r="K97" s="191"/>
      <c r="L97" s="192"/>
      <c r="M97" s="196"/>
      <c r="N97" s="196"/>
      <c r="O97" s="196"/>
      <c r="P97" s="196"/>
      <c r="Q97" s="196"/>
      <c r="R97" s="196"/>
      <c r="S97" s="196"/>
      <c r="T97" s="196"/>
      <c r="U97" s="196"/>
      <c r="V97" s="196"/>
      <c r="W97" s="135"/>
      <c r="X97" s="137"/>
      <c r="Y97" s="137"/>
      <c r="Z97" s="158" t="str">
        <f>IFERROR(VLOOKUP(Y97, 【参考】数式用!$A$3:$B$48, 2, FALSE), "")</f>
        <v/>
      </c>
      <c r="AA97" s="38"/>
    </row>
    <row r="98" spans="1:27" ht="38.25" customHeight="1">
      <c r="A98" s="27"/>
      <c r="B98" s="122">
        <f t="shared" si="0"/>
        <v>59</v>
      </c>
      <c r="C98" s="190"/>
      <c r="D98" s="191"/>
      <c r="E98" s="191"/>
      <c r="F98" s="191"/>
      <c r="G98" s="191"/>
      <c r="H98" s="191"/>
      <c r="I98" s="191"/>
      <c r="J98" s="191"/>
      <c r="K98" s="191"/>
      <c r="L98" s="192"/>
      <c r="M98" s="196"/>
      <c r="N98" s="196"/>
      <c r="O98" s="196"/>
      <c r="P98" s="196"/>
      <c r="Q98" s="196"/>
      <c r="R98" s="196"/>
      <c r="S98" s="196"/>
      <c r="T98" s="196"/>
      <c r="U98" s="196"/>
      <c r="V98" s="196"/>
      <c r="W98" s="135"/>
      <c r="X98" s="137"/>
      <c r="Y98" s="137"/>
      <c r="Z98" s="158" t="str">
        <f>IFERROR(VLOOKUP(Y98, 【参考】数式用!$A$3:$B$48, 2, FALSE), "")</f>
        <v/>
      </c>
      <c r="AA98" s="38"/>
    </row>
    <row r="99" spans="1:27" ht="38.25" customHeight="1">
      <c r="A99" s="27"/>
      <c r="B99" s="122">
        <f t="shared" si="0"/>
        <v>60</v>
      </c>
      <c r="C99" s="190"/>
      <c r="D99" s="191"/>
      <c r="E99" s="191"/>
      <c r="F99" s="191"/>
      <c r="G99" s="191"/>
      <c r="H99" s="191"/>
      <c r="I99" s="191"/>
      <c r="J99" s="191"/>
      <c r="K99" s="191"/>
      <c r="L99" s="192"/>
      <c r="M99" s="196"/>
      <c r="N99" s="196"/>
      <c r="O99" s="196"/>
      <c r="P99" s="196"/>
      <c r="Q99" s="196"/>
      <c r="R99" s="196"/>
      <c r="S99" s="196"/>
      <c r="T99" s="196"/>
      <c r="U99" s="196"/>
      <c r="V99" s="196"/>
      <c r="W99" s="135"/>
      <c r="X99" s="137"/>
      <c r="Y99" s="137"/>
      <c r="Z99" s="158" t="str">
        <f>IFERROR(VLOOKUP(Y99, 【参考】数式用!$A$3:$B$48, 2, FALSE), "")</f>
        <v/>
      </c>
      <c r="AA99" s="38"/>
    </row>
    <row r="100" spans="1:27" ht="38.25" customHeight="1">
      <c r="A100" s="27"/>
      <c r="B100" s="122">
        <f t="shared" si="0"/>
        <v>61</v>
      </c>
      <c r="C100" s="190"/>
      <c r="D100" s="191"/>
      <c r="E100" s="191"/>
      <c r="F100" s="191"/>
      <c r="G100" s="191"/>
      <c r="H100" s="191"/>
      <c r="I100" s="191"/>
      <c r="J100" s="191"/>
      <c r="K100" s="191"/>
      <c r="L100" s="192"/>
      <c r="M100" s="196"/>
      <c r="N100" s="196"/>
      <c r="O100" s="196"/>
      <c r="P100" s="196"/>
      <c r="Q100" s="196"/>
      <c r="R100" s="196"/>
      <c r="S100" s="196"/>
      <c r="T100" s="196"/>
      <c r="U100" s="196"/>
      <c r="V100" s="196"/>
      <c r="W100" s="135"/>
      <c r="X100" s="137"/>
      <c r="Y100" s="137"/>
      <c r="Z100" s="158" t="str">
        <f>IFERROR(VLOOKUP(Y100, 【参考】数式用!$A$3:$B$48, 2, FALSE), "")</f>
        <v/>
      </c>
      <c r="AA100" s="38"/>
    </row>
    <row r="101" spans="1:27" ht="38.25" customHeight="1">
      <c r="A101" s="27"/>
      <c r="B101" s="122">
        <f t="shared" si="0"/>
        <v>62</v>
      </c>
      <c r="C101" s="190"/>
      <c r="D101" s="191"/>
      <c r="E101" s="191"/>
      <c r="F101" s="191"/>
      <c r="G101" s="191"/>
      <c r="H101" s="191"/>
      <c r="I101" s="191"/>
      <c r="J101" s="191"/>
      <c r="K101" s="191"/>
      <c r="L101" s="192"/>
      <c r="M101" s="196"/>
      <c r="N101" s="196"/>
      <c r="O101" s="196"/>
      <c r="P101" s="196"/>
      <c r="Q101" s="196"/>
      <c r="R101" s="196"/>
      <c r="S101" s="196"/>
      <c r="T101" s="196"/>
      <c r="U101" s="196"/>
      <c r="V101" s="196"/>
      <c r="W101" s="135"/>
      <c r="X101" s="137"/>
      <c r="Y101" s="137"/>
      <c r="Z101" s="158" t="str">
        <f>IFERROR(VLOOKUP(Y101, 【参考】数式用!$A$3:$B$48, 2, FALSE), "")</f>
        <v/>
      </c>
      <c r="AA101" s="38"/>
    </row>
    <row r="102" spans="1:27" ht="38.25" customHeight="1">
      <c r="A102" s="27"/>
      <c r="B102" s="122">
        <f t="shared" si="0"/>
        <v>63</v>
      </c>
      <c r="C102" s="190"/>
      <c r="D102" s="191"/>
      <c r="E102" s="191"/>
      <c r="F102" s="191"/>
      <c r="G102" s="191"/>
      <c r="H102" s="191"/>
      <c r="I102" s="191"/>
      <c r="J102" s="191"/>
      <c r="K102" s="191"/>
      <c r="L102" s="192"/>
      <c r="M102" s="196"/>
      <c r="N102" s="196"/>
      <c r="O102" s="196"/>
      <c r="P102" s="196"/>
      <c r="Q102" s="196"/>
      <c r="R102" s="196"/>
      <c r="S102" s="196"/>
      <c r="T102" s="196"/>
      <c r="U102" s="196"/>
      <c r="V102" s="196"/>
      <c r="W102" s="135"/>
      <c r="X102" s="137"/>
      <c r="Y102" s="137"/>
      <c r="Z102" s="158" t="str">
        <f>IFERROR(VLOOKUP(Y102, 【参考】数式用!$A$3:$B$48, 2, FALSE), "")</f>
        <v/>
      </c>
      <c r="AA102" s="38"/>
    </row>
    <row r="103" spans="1:27" ht="38.25" customHeight="1">
      <c r="A103" s="27"/>
      <c r="B103" s="122">
        <f t="shared" si="0"/>
        <v>64</v>
      </c>
      <c r="C103" s="190"/>
      <c r="D103" s="191"/>
      <c r="E103" s="191"/>
      <c r="F103" s="191"/>
      <c r="G103" s="191"/>
      <c r="H103" s="191"/>
      <c r="I103" s="191"/>
      <c r="J103" s="191"/>
      <c r="K103" s="191"/>
      <c r="L103" s="192"/>
      <c r="M103" s="196"/>
      <c r="N103" s="196"/>
      <c r="O103" s="196"/>
      <c r="P103" s="196"/>
      <c r="Q103" s="196"/>
      <c r="R103" s="196"/>
      <c r="S103" s="196"/>
      <c r="T103" s="196"/>
      <c r="U103" s="196"/>
      <c r="V103" s="196"/>
      <c r="W103" s="135"/>
      <c r="X103" s="137"/>
      <c r="Y103" s="137"/>
      <c r="Z103" s="158" t="str">
        <f>IFERROR(VLOOKUP(Y103, 【参考】数式用!$A$3:$B$48, 2, FALSE), "")</f>
        <v/>
      </c>
      <c r="AA103" s="38"/>
    </row>
    <row r="104" spans="1:27" ht="38.25" customHeight="1">
      <c r="A104" s="27"/>
      <c r="B104" s="122">
        <f t="shared" si="0"/>
        <v>65</v>
      </c>
      <c r="C104" s="190"/>
      <c r="D104" s="191"/>
      <c r="E104" s="191"/>
      <c r="F104" s="191"/>
      <c r="G104" s="191"/>
      <c r="H104" s="191"/>
      <c r="I104" s="191"/>
      <c r="J104" s="191"/>
      <c r="K104" s="191"/>
      <c r="L104" s="192"/>
      <c r="M104" s="196"/>
      <c r="N104" s="196"/>
      <c r="O104" s="196"/>
      <c r="P104" s="196"/>
      <c r="Q104" s="196"/>
      <c r="R104" s="196"/>
      <c r="S104" s="196"/>
      <c r="T104" s="196"/>
      <c r="U104" s="196"/>
      <c r="V104" s="196"/>
      <c r="W104" s="135"/>
      <c r="X104" s="137"/>
      <c r="Y104" s="137"/>
      <c r="Z104" s="158" t="str">
        <f>IFERROR(VLOOKUP(Y104, 【参考】数式用!$A$3:$B$48, 2, FALSE), "")</f>
        <v/>
      </c>
      <c r="AA104" s="38"/>
    </row>
    <row r="105" spans="1:27" ht="38.25" customHeight="1">
      <c r="A105" s="27"/>
      <c r="B105" s="122">
        <f t="shared" si="0"/>
        <v>66</v>
      </c>
      <c r="C105" s="190"/>
      <c r="D105" s="191"/>
      <c r="E105" s="191"/>
      <c r="F105" s="191"/>
      <c r="G105" s="191"/>
      <c r="H105" s="191"/>
      <c r="I105" s="191"/>
      <c r="J105" s="191"/>
      <c r="K105" s="191"/>
      <c r="L105" s="192"/>
      <c r="M105" s="196"/>
      <c r="N105" s="196"/>
      <c r="O105" s="196"/>
      <c r="P105" s="196"/>
      <c r="Q105" s="196"/>
      <c r="R105" s="196"/>
      <c r="S105" s="196"/>
      <c r="T105" s="196"/>
      <c r="U105" s="196"/>
      <c r="V105" s="196"/>
      <c r="W105" s="135"/>
      <c r="X105" s="137"/>
      <c r="Y105" s="137"/>
      <c r="Z105" s="158" t="str">
        <f>IFERROR(VLOOKUP(Y105, 【参考】数式用!$A$3:$B$48, 2, FALSE), "")</f>
        <v/>
      </c>
      <c r="AA105" s="38"/>
    </row>
    <row r="106" spans="1:27" ht="38.25" customHeight="1">
      <c r="A106" s="27"/>
      <c r="B106" s="122">
        <f t="shared" ref="B106:B139" si="1">B105+1</f>
        <v>67</v>
      </c>
      <c r="C106" s="190"/>
      <c r="D106" s="191"/>
      <c r="E106" s="191"/>
      <c r="F106" s="191"/>
      <c r="G106" s="191"/>
      <c r="H106" s="191"/>
      <c r="I106" s="191"/>
      <c r="J106" s="191"/>
      <c r="K106" s="191"/>
      <c r="L106" s="192"/>
      <c r="M106" s="196"/>
      <c r="N106" s="196"/>
      <c r="O106" s="196"/>
      <c r="P106" s="196"/>
      <c r="Q106" s="196"/>
      <c r="R106" s="196"/>
      <c r="S106" s="196"/>
      <c r="T106" s="196"/>
      <c r="U106" s="196"/>
      <c r="V106" s="196"/>
      <c r="W106" s="135"/>
      <c r="X106" s="137"/>
      <c r="Y106" s="137"/>
      <c r="Z106" s="158" t="str">
        <f>IFERROR(VLOOKUP(Y106, 【参考】数式用!$A$3:$B$48, 2, FALSE), "")</f>
        <v/>
      </c>
      <c r="AA106" s="38"/>
    </row>
    <row r="107" spans="1:27" ht="38.25" customHeight="1">
      <c r="A107" s="27"/>
      <c r="B107" s="122">
        <f t="shared" si="1"/>
        <v>68</v>
      </c>
      <c r="C107" s="190"/>
      <c r="D107" s="191"/>
      <c r="E107" s="191"/>
      <c r="F107" s="191"/>
      <c r="G107" s="191"/>
      <c r="H107" s="191"/>
      <c r="I107" s="191"/>
      <c r="J107" s="191"/>
      <c r="K107" s="191"/>
      <c r="L107" s="192"/>
      <c r="M107" s="196"/>
      <c r="N107" s="196"/>
      <c r="O107" s="196"/>
      <c r="P107" s="196"/>
      <c r="Q107" s="196"/>
      <c r="R107" s="196"/>
      <c r="S107" s="196"/>
      <c r="T107" s="196"/>
      <c r="U107" s="196"/>
      <c r="V107" s="196"/>
      <c r="W107" s="135"/>
      <c r="X107" s="137"/>
      <c r="Y107" s="137"/>
      <c r="Z107" s="158" t="str">
        <f>IFERROR(VLOOKUP(Y107, 【参考】数式用!$A$3:$B$48, 2, FALSE), "")</f>
        <v/>
      </c>
      <c r="AA107" s="38"/>
    </row>
    <row r="108" spans="1:27" ht="38.25" customHeight="1">
      <c r="A108" s="27"/>
      <c r="B108" s="122">
        <f t="shared" si="1"/>
        <v>69</v>
      </c>
      <c r="C108" s="190"/>
      <c r="D108" s="191"/>
      <c r="E108" s="191"/>
      <c r="F108" s="191"/>
      <c r="G108" s="191"/>
      <c r="H108" s="191"/>
      <c r="I108" s="191"/>
      <c r="J108" s="191"/>
      <c r="K108" s="191"/>
      <c r="L108" s="192"/>
      <c r="M108" s="196"/>
      <c r="N108" s="196"/>
      <c r="O108" s="196"/>
      <c r="P108" s="196"/>
      <c r="Q108" s="196"/>
      <c r="R108" s="196"/>
      <c r="S108" s="196"/>
      <c r="T108" s="196"/>
      <c r="U108" s="196"/>
      <c r="V108" s="196"/>
      <c r="W108" s="135"/>
      <c r="X108" s="137"/>
      <c r="Y108" s="137"/>
      <c r="Z108" s="158" t="str">
        <f>IFERROR(VLOOKUP(Y108, 【参考】数式用!$A$3:$B$48, 2, FALSE), "")</f>
        <v/>
      </c>
      <c r="AA108" s="38"/>
    </row>
    <row r="109" spans="1:27" ht="38.25" customHeight="1">
      <c r="A109" s="27"/>
      <c r="B109" s="122">
        <f t="shared" si="1"/>
        <v>70</v>
      </c>
      <c r="C109" s="190"/>
      <c r="D109" s="191"/>
      <c r="E109" s="191"/>
      <c r="F109" s="191"/>
      <c r="G109" s="191"/>
      <c r="H109" s="191"/>
      <c r="I109" s="191"/>
      <c r="J109" s="191"/>
      <c r="K109" s="191"/>
      <c r="L109" s="192"/>
      <c r="M109" s="196"/>
      <c r="N109" s="196"/>
      <c r="O109" s="196"/>
      <c r="P109" s="196"/>
      <c r="Q109" s="196"/>
      <c r="R109" s="196"/>
      <c r="S109" s="196"/>
      <c r="T109" s="196"/>
      <c r="U109" s="196"/>
      <c r="V109" s="196"/>
      <c r="W109" s="135"/>
      <c r="X109" s="137"/>
      <c r="Y109" s="137"/>
      <c r="Z109" s="158" t="str">
        <f>IFERROR(VLOOKUP(Y109, 【参考】数式用!$A$3:$B$48, 2, FALSE), "")</f>
        <v/>
      </c>
      <c r="AA109" s="38"/>
    </row>
    <row r="110" spans="1:27" ht="38.25" customHeight="1">
      <c r="A110" s="27"/>
      <c r="B110" s="122">
        <f t="shared" si="1"/>
        <v>71</v>
      </c>
      <c r="C110" s="190"/>
      <c r="D110" s="191"/>
      <c r="E110" s="191"/>
      <c r="F110" s="191"/>
      <c r="G110" s="191"/>
      <c r="H110" s="191"/>
      <c r="I110" s="191"/>
      <c r="J110" s="191"/>
      <c r="K110" s="191"/>
      <c r="L110" s="192"/>
      <c r="M110" s="196"/>
      <c r="N110" s="196"/>
      <c r="O110" s="196"/>
      <c r="P110" s="196"/>
      <c r="Q110" s="196"/>
      <c r="R110" s="196"/>
      <c r="S110" s="196"/>
      <c r="T110" s="196"/>
      <c r="U110" s="196"/>
      <c r="V110" s="196"/>
      <c r="W110" s="135"/>
      <c r="X110" s="137"/>
      <c r="Y110" s="137"/>
      <c r="Z110" s="158" t="str">
        <f>IFERROR(VLOOKUP(Y110, 【参考】数式用!$A$3:$B$48, 2, FALSE), "")</f>
        <v/>
      </c>
      <c r="AA110" s="38"/>
    </row>
    <row r="111" spans="1:27" ht="38.25" customHeight="1">
      <c r="A111" s="27"/>
      <c r="B111" s="122">
        <f t="shared" si="1"/>
        <v>72</v>
      </c>
      <c r="C111" s="190"/>
      <c r="D111" s="191"/>
      <c r="E111" s="191"/>
      <c r="F111" s="191"/>
      <c r="G111" s="191"/>
      <c r="H111" s="191"/>
      <c r="I111" s="191"/>
      <c r="J111" s="191"/>
      <c r="K111" s="191"/>
      <c r="L111" s="192"/>
      <c r="M111" s="196"/>
      <c r="N111" s="196"/>
      <c r="O111" s="196"/>
      <c r="P111" s="196"/>
      <c r="Q111" s="196"/>
      <c r="R111" s="196"/>
      <c r="S111" s="196"/>
      <c r="T111" s="196"/>
      <c r="U111" s="196"/>
      <c r="V111" s="196"/>
      <c r="W111" s="135"/>
      <c r="X111" s="137"/>
      <c r="Y111" s="137"/>
      <c r="Z111" s="158" t="str">
        <f>IFERROR(VLOOKUP(Y111, 【参考】数式用!$A$3:$B$48, 2, FALSE), "")</f>
        <v/>
      </c>
      <c r="AA111" s="38"/>
    </row>
    <row r="112" spans="1:27" ht="38.25" customHeight="1">
      <c r="A112" s="27"/>
      <c r="B112" s="122">
        <f t="shared" si="1"/>
        <v>73</v>
      </c>
      <c r="C112" s="190"/>
      <c r="D112" s="191"/>
      <c r="E112" s="191"/>
      <c r="F112" s="191"/>
      <c r="G112" s="191"/>
      <c r="H112" s="191"/>
      <c r="I112" s="191"/>
      <c r="J112" s="191"/>
      <c r="K112" s="191"/>
      <c r="L112" s="192"/>
      <c r="M112" s="196"/>
      <c r="N112" s="196"/>
      <c r="O112" s="196"/>
      <c r="P112" s="196"/>
      <c r="Q112" s="196"/>
      <c r="R112" s="196"/>
      <c r="S112" s="196"/>
      <c r="T112" s="196"/>
      <c r="U112" s="196"/>
      <c r="V112" s="196"/>
      <c r="W112" s="135"/>
      <c r="X112" s="137"/>
      <c r="Y112" s="137"/>
      <c r="Z112" s="158" t="str">
        <f>IFERROR(VLOOKUP(Y112, 【参考】数式用!$A$3:$B$48, 2, FALSE), "")</f>
        <v/>
      </c>
      <c r="AA112" s="38"/>
    </row>
    <row r="113" spans="1:27" ht="38.25" customHeight="1">
      <c r="A113" s="27"/>
      <c r="B113" s="122">
        <f t="shared" si="1"/>
        <v>74</v>
      </c>
      <c r="C113" s="190"/>
      <c r="D113" s="191"/>
      <c r="E113" s="191"/>
      <c r="F113" s="191"/>
      <c r="G113" s="191"/>
      <c r="H113" s="191"/>
      <c r="I113" s="191"/>
      <c r="J113" s="191"/>
      <c r="K113" s="191"/>
      <c r="L113" s="192"/>
      <c r="M113" s="196"/>
      <c r="N113" s="196"/>
      <c r="O113" s="196"/>
      <c r="P113" s="196"/>
      <c r="Q113" s="196"/>
      <c r="R113" s="196"/>
      <c r="S113" s="196"/>
      <c r="T113" s="196"/>
      <c r="U113" s="196"/>
      <c r="V113" s="196"/>
      <c r="W113" s="135"/>
      <c r="X113" s="137"/>
      <c r="Y113" s="137"/>
      <c r="Z113" s="158" t="str">
        <f>IFERROR(VLOOKUP(Y113, 【参考】数式用!$A$3:$B$48, 2, FALSE), "")</f>
        <v/>
      </c>
      <c r="AA113" s="38"/>
    </row>
    <row r="114" spans="1:27" ht="38.25" customHeight="1">
      <c r="A114" s="27"/>
      <c r="B114" s="122">
        <f t="shared" si="1"/>
        <v>75</v>
      </c>
      <c r="C114" s="190"/>
      <c r="D114" s="191"/>
      <c r="E114" s="191"/>
      <c r="F114" s="191"/>
      <c r="G114" s="191"/>
      <c r="H114" s="191"/>
      <c r="I114" s="191"/>
      <c r="J114" s="191"/>
      <c r="K114" s="191"/>
      <c r="L114" s="192"/>
      <c r="M114" s="196"/>
      <c r="N114" s="196"/>
      <c r="O114" s="196"/>
      <c r="P114" s="196"/>
      <c r="Q114" s="196"/>
      <c r="R114" s="196"/>
      <c r="S114" s="196"/>
      <c r="T114" s="196"/>
      <c r="U114" s="196"/>
      <c r="V114" s="196"/>
      <c r="W114" s="135"/>
      <c r="X114" s="137"/>
      <c r="Y114" s="137"/>
      <c r="Z114" s="158" t="str">
        <f>IFERROR(VLOOKUP(Y114, 【参考】数式用!$A$3:$B$48, 2, FALSE), "")</f>
        <v/>
      </c>
      <c r="AA114" s="38"/>
    </row>
    <row r="115" spans="1:27" ht="38.25" customHeight="1">
      <c r="A115" s="27"/>
      <c r="B115" s="122">
        <f t="shared" si="1"/>
        <v>76</v>
      </c>
      <c r="C115" s="190"/>
      <c r="D115" s="191"/>
      <c r="E115" s="191"/>
      <c r="F115" s="191"/>
      <c r="G115" s="191"/>
      <c r="H115" s="191"/>
      <c r="I115" s="191"/>
      <c r="J115" s="191"/>
      <c r="K115" s="191"/>
      <c r="L115" s="192"/>
      <c r="M115" s="196"/>
      <c r="N115" s="196"/>
      <c r="O115" s="196"/>
      <c r="P115" s="196"/>
      <c r="Q115" s="196"/>
      <c r="R115" s="196"/>
      <c r="S115" s="196"/>
      <c r="T115" s="196"/>
      <c r="U115" s="196"/>
      <c r="V115" s="196"/>
      <c r="W115" s="135"/>
      <c r="X115" s="137"/>
      <c r="Y115" s="137"/>
      <c r="Z115" s="158" t="str">
        <f>IFERROR(VLOOKUP(Y115, 【参考】数式用!$A$3:$B$48, 2, FALSE), "")</f>
        <v/>
      </c>
      <c r="AA115" s="38"/>
    </row>
    <row r="116" spans="1:27" ht="38.25" customHeight="1">
      <c r="A116" s="27"/>
      <c r="B116" s="122">
        <f t="shared" si="1"/>
        <v>77</v>
      </c>
      <c r="C116" s="190"/>
      <c r="D116" s="191"/>
      <c r="E116" s="191"/>
      <c r="F116" s="191"/>
      <c r="G116" s="191"/>
      <c r="H116" s="191"/>
      <c r="I116" s="191"/>
      <c r="J116" s="191"/>
      <c r="K116" s="191"/>
      <c r="L116" s="192"/>
      <c r="M116" s="196"/>
      <c r="N116" s="196"/>
      <c r="O116" s="196"/>
      <c r="P116" s="196"/>
      <c r="Q116" s="196"/>
      <c r="R116" s="196"/>
      <c r="S116" s="196"/>
      <c r="T116" s="196"/>
      <c r="U116" s="196"/>
      <c r="V116" s="196"/>
      <c r="W116" s="135"/>
      <c r="X116" s="137"/>
      <c r="Y116" s="137"/>
      <c r="Z116" s="158" t="str">
        <f>IFERROR(VLOOKUP(Y116, 【参考】数式用!$A$3:$B$48, 2, FALSE), "")</f>
        <v/>
      </c>
      <c r="AA116" s="38"/>
    </row>
    <row r="117" spans="1:27" ht="38.25" customHeight="1">
      <c r="A117" s="27"/>
      <c r="B117" s="122">
        <f t="shared" si="1"/>
        <v>78</v>
      </c>
      <c r="C117" s="190"/>
      <c r="D117" s="191"/>
      <c r="E117" s="191"/>
      <c r="F117" s="191"/>
      <c r="G117" s="191"/>
      <c r="H117" s="191"/>
      <c r="I117" s="191"/>
      <c r="J117" s="191"/>
      <c r="K117" s="191"/>
      <c r="L117" s="192"/>
      <c r="M117" s="196"/>
      <c r="N117" s="196"/>
      <c r="O117" s="196"/>
      <c r="P117" s="196"/>
      <c r="Q117" s="196"/>
      <c r="R117" s="196"/>
      <c r="S117" s="196"/>
      <c r="T117" s="196"/>
      <c r="U117" s="196"/>
      <c r="V117" s="196"/>
      <c r="W117" s="135"/>
      <c r="X117" s="137"/>
      <c r="Y117" s="137"/>
      <c r="Z117" s="158" t="str">
        <f>IFERROR(VLOOKUP(Y117, 【参考】数式用!$A$3:$B$48, 2, FALSE), "")</f>
        <v/>
      </c>
      <c r="AA117" s="38"/>
    </row>
    <row r="118" spans="1:27" ht="38.25" customHeight="1">
      <c r="A118" s="27"/>
      <c r="B118" s="122">
        <f t="shared" si="1"/>
        <v>79</v>
      </c>
      <c r="C118" s="190"/>
      <c r="D118" s="191"/>
      <c r="E118" s="191"/>
      <c r="F118" s="191"/>
      <c r="G118" s="191"/>
      <c r="H118" s="191"/>
      <c r="I118" s="191"/>
      <c r="J118" s="191"/>
      <c r="K118" s="191"/>
      <c r="L118" s="192"/>
      <c r="M118" s="196"/>
      <c r="N118" s="196"/>
      <c r="O118" s="196"/>
      <c r="P118" s="196"/>
      <c r="Q118" s="196"/>
      <c r="R118" s="196"/>
      <c r="S118" s="196"/>
      <c r="T118" s="196"/>
      <c r="U118" s="196"/>
      <c r="V118" s="196"/>
      <c r="W118" s="135"/>
      <c r="X118" s="137"/>
      <c r="Y118" s="137"/>
      <c r="Z118" s="158" t="str">
        <f>IFERROR(VLOOKUP(Y118, 【参考】数式用!$A$3:$B$48, 2, FALSE), "")</f>
        <v/>
      </c>
      <c r="AA118" s="38"/>
    </row>
    <row r="119" spans="1:27" ht="38.25" customHeight="1">
      <c r="A119" s="27"/>
      <c r="B119" s="122">
        <f t="shared" si="1"/>
        <v>80</v>
      </c>
      <c r="C119" s="190"/>
      <c r="D119" s="191"/>
      <c r="E119" s="191"/>
      <c r="F119" s="191"/>
      <c r="G119" s="191"/>
      <c r="H119" s="191"/>
      <c r="I119" s="191"/>
      <c r="J119" s="191"/>
      <c r="K119" s="191"/>
      <c r="L119" s="192"/>
      <c r="M119" s="196"/>
      <c r="N119" s="196"/>
      <c r="O119" s="196"/>
      <c r="P119" s="196"/>
      <c r="Q119" s="196"/>
      <c r="R119" s="196"/>
      <c r="S119" s="196"/>
      <c r="T119" s="196"/>
      <c r="U119" s="196"/>
      <c r="V119" s="196"/>
      <c r="W119" s="135"/>
      <c r="X119" s="137"/>
      <c r="Y119" s="137"/>
      <c r="Z119" s="158" t="str">
        <f>IFERROR(VLOOKUP(Y119, 【参考】数式用!$A$3:$B$48, 2, FALSE), "")</f>
        <v/>
      </c>
      <c r="AA119" s="38"/>
    </row>
    <row r="120" spans="1:27" ht="38.25" customHeight="1">
      <c r="A120" s="27"/>
      <c r="B120" s="122">
        <f t="shared" si="1"/>
        <v>81</v>
      </c>
      <c r="C120" s="190"/>
      <c r="D120" s="191"/>
      <c r="E120" s="191"/>
      <c r="F120" s="191"/>
      <c r="G120" s="191"/>
      <c r="H120" s="191"/>
      <c r="I120" s="191"/>
      <c r="J120" s="191"/>
      <c r="K120" s="191"/>
      <c r="L120" s="192"/>
      <c r="M120" s="196"/>
      <c r="N120" s="196"/>
      <c r="O120" s="196"/>
      <c r="P120" s="196"/>
      <c r="Q120" s="196"/>
      <c r="R120" s="196"/>
      <c r="S120" s="196"/>
      <c r="T120" s="196"/>
      <c r="U120" s="196"/>
      <c r="V120" s="196"/>
      <c r="W120" s="135"/>
      <c r="X120" s="137"/>
      <c r="Y120" s="137"/>
      <c r="Z120" s="158" t="str">
        <f>IFERROR(VLOOKUP(Y120, 【参考】数式用!$A$3:$B$48, 2, FALSE), "")</f>
        <v/>
      </c>
      <c r="AA120" s="38"/>
    </row>
    <row r="121" spans="1:27" ht="38.25" customHeight="1">
      <c r="A121" s="27"/>
      <c r="B121" s="122">
        <f t="shared" si="1"/>
        <v>82</v>
      </c>
      <c r="C121" s="190"/>
      <c r="D121" s="191"/>
      <c r="E121" s="191"/>
      <c r="F121" s="191"/>
      <c r="G121" s="191"/>
      <c r="H121" s="191"/>
      <c r="I121" s="191"/>
      <c r="J121" s="191"/>
      <c r="K121" s="191"/>
      <c r="L121" s="192"/>
      <c r="M121" s="196"/>
      <c r="N121" s="196"/>
      <c r="O121" s="196"/>
      <c r="P121" s="196"/>
      <c r="Q121" s="196"/>
      <c r="R121" s="196"/>
      <c r="S121" s="196"/>
      <c r="T121" s="196"/>
      <c r="U121" s="196"/>
      <c r="V121" s="196"/>
      <c r="W121" s="135"/>
      <c r="X121" s="137"/>
      <c r="Y121" s="137"/>
      <c r="Z121" s="158" t="str">
        <f>IFERROR(VLOOKUP(Y121, 【参考】数式用!$A$3:$B$48, 2, FALSE), "")</f>
        <v/>
      </c>
      <c r="AA121" s="38"/>
    </row>
    <row r="122" spans="1:27" ht="38.25" customHeight="1">
      <c r="A122" s="27"/>
      <c r="B122" s="122">
        <f t="shared" si="1"/>
        <v>83</v>
      </c>
      <c r="C122" s="190"/>
      <c r="D122" s="191"/>
      <c r="E122" s="191"/>
      <c r="F122" s="191"/>
      <c r="G122" s="191"/>
      <c r="H122" s="191"/>
      <c r="I122" s="191"/>
      <c r="J122" s="191"/>
      <c r="K122" s="191"/>
      <c r="L122" s="192"/>
      <c r="M122" s="196"/>
      <c r="N122" s="196"/>
      <c r="O122" s="196"/>
      <c r="P122" s="196"/>
      <c r="Q122" s="196"/>
      <c r="R122" s="196"/>
      <c r="S122" s="196"/>
      <c r="T122" s="196"/>
      <c r="U122" s="196"/>
      <c r="V122" s="196"/>
      <c r="W122" s="135"/>
      <c r="X122" s="137"/>
      <c r="Y122" s="137"/>
      <c r="Z122" s="158" t="str">
        <f>IFERROR(VLOOKUP(Y122, 【参考】数式用!$A$3:$B$48, 2, FALSE), "")</f>
        <v/>
      </c>
      <c r="AA122" s="38"/>
    </row>
    <row r="123" spans="1:27" ht="38.25" customHeight="1">
      <c r="A123" s="27"/>
      <c r="B123" s="122">
        <f t="shared" si="1"/>
        <v>84</v>
      </c>
      <c r="C123" s="190"/>
      <c r="D123" s="191"/>
      <c r="E123" s="191"/>
      <c r="F123" s="191"/>
      <c r="G123" s="191"/>
      <c r="H123" s="191"/>
      <c r="I123" s="191"/>
      <c r="J123" s="191"/>
      <c r="K123" s="191"/>
      <c r="L123" s="192"/>
      <c r="M123" s="196"/>
      <c r="N123" s="196"/>
      <c r="O123" s="196"/>
      <c r="P123" s="196"/>
      <c r="Q123" s="196"/>
      <c r="R123" s="196"/>
      <c r="S123" s="196"/>
      <c r="T123" s="196"/>
      <c r="U123" s="196"/>
      <c r="V123" s="196"/>
      <c r="W123" s="135"/>
      <c r="X123" s="137"/>
      <c r="Y123" s="137"/>
      <c r="Z123" s="158" t="str">
        <f>IFERROR(VLOOKUP(Y123, 【参考】数式用!$A$3:$B$48, 2, FALSE), "")</f>
        <v/>
      </c>
      <c r="AA123" s="38"/>
    </row>
    <row r="124" spans="1:27" ht="38.25" customHeight="1">
      <c r="A124" s="27"/>
      <c r="B124" s="122">
        <f t="shared" si="1"/>
        <v>85</v>
      </c>
      <c r="C124" s="190"/>
      <c r="D124" s="191"/>
      <c r="E124" s="191"/>
      <c r="F124" s="191"/>
      <c r="G124" s="191"/>
      <c r="H124" s="191"/>
      <c r="I124" s="191"/>
      <c r="J124" s="191"/>
      <c r="K124" s="191"/>
      <c r="L124" s="192"/>
      <c r="M124" s="196"/>
      <c r="N124" s="196"/>
      <c r="O124" s="196"/>
      <c r="P124" s="196"/>
      <c r="Q124" s="196"/>
      <c r="R124" s="196"/>
      <c r="S124" s="196"/>
      <c r="T124" s="196"/>
      <c r="U124" s="196"/>
      <c r="V124" s="196"/>
      <c r="W124" s="135"/>
      <c r="X124" s="137"/>
      <c r="Y124" s="137"/>
      <c r="Z124" s="158" t="str">
        <f>IFERROR(VLOOKUP(Y124, 【参考】数式用!$A$3:$B$48, 2, FALSE), "")</f>
        <v/>
      </c>
      <c r="AA124" s="38"/>
    </row>
    <row r="125" spans="1:27" ht="38.25" customHeight="1">
      <c r="A125" s="27"/>
      <c r="B125" s="122">
        <f t="shared" si="1"/>
        <v>86</v>
      </c>
      <c r="C125" s="190"/>
      <c r="D125" s="191"/>
      <c r="E125" s="191"/>
      <c r="F125" s="191"/>
      <c r="G125" s="191"/>
      <c r="H125" s="191"/>
      <c r="I125" s="191"/>
      <c r="J125" s="191"/>
      <c r="K125" s="191"/>
      <c r="L125" s="192"/>
      <c r="M125" s="196"/>
      <c r="N125" s="196"/>
      <c r="O125" s="196"/>
      <c r="P125" s="196"/>
      <c r="Q125" s="196"/>
      <c r="R125" s="196"/>
      <c r="S125" s="196"/>
      <c r="T125" s="196"/>
      <c r="U125" s="196"/>
      <c r="V125" s="196"/>
      <c r="W125" s="135"/>
      <c r="X125" s="137"/>
      <c r="Y125" s="137"/>
      <c r="Z125" s="158" t="str">
        <f>IFERROR(VLOOKUP(Y125, 【参考】数式用!$A$3:$B$48, 2, FALSE), "")</f>
        <v/>
      </c>
      <c r="AA125" s="38"/>
    </row>
    <row r="126" spans="1:27" ht="38.25" customHeight="1">
      <c r="A126" s="27"/>
      <c r="B126" s="122">
        <f t="shared" si="1"/>
        <v>87</v>
      </c>
      <c r="C126" s="190"/>
      <c r="D126" s="191"/>
      <c r="E126" s="191"/>
      <c r="F126" s="191"/>
      <c r="G126" s="191"/>
      <c r="H126" s="191"/>
      <c r="I126" s="191"/>
      <c r="J126" s="191"/>
      <c r="K126" s="191"/>
      <c r="L126" s="192"/>
      <c r="M126" s="196"/>
      <c r="N126" s="196"/>
      <c r="O126" s="196"/>
      <c r="P126" s="196"/>
      <c r="Q126" s="196"/>
      <c r="R126" s="196"/>
      <c r="S126" s="196"/>
      <c r="T126" s="196"/>
      <c r="U126" s="196"/>
      <c r="V126" s="196"/>
      <c r="W126" s="135"/>
      <c r="X126" s="137"/>
      <c r="Y126" s="137"/>
      <c r="Z126" s="158" t="str">
        <f>IFERROR(VLOOKUP(Y126, 【参考】数式用!$A$3:$B$48, 2, FALSE), "")</f>
        <v/>
      </c>
      <c r="AA126" s="38"/>
    </row>
    <row r="127" spans="1:27" ht="38.25" customHeight="1">
      <c r="A127" s="27"/>
      <c r="B127" s="122">
        <f t="shared" si="1"/>
        <v>88</v>
      </c>
      <c r="C127" s="190"/>
      <c r="D127" s="191"/>
      <c r="E127" s="191"/>
      <c r="F127" s="191"/>
      <c r="G127" s="191"/>
      <c r="H127" s="191"/>
      <c r="I127" s="191"/>
      <c r="J127" s="191"/>
      <c r="K127" s="191"/>
      <c r="L127" s="192"/>
      <c r="M127" s="196"/>
      <c r="N127" s="196"/>
      <c r="O127" s="196"/>
      <c r="P127" s="196"/>
      <c r="Q127" s="196"/>
      <c r="R127" s="196"/>
      <c r="S127" s="196"/>
      <c r="T127" s="196"/>
      <c r="U127" s="196"/>
      <c r="V127" s="196"/>
      <c r="W127" s="135"/>
      <c r="X127" s="137"/>
      <c r="Y127" s="137"/>
      <c r="Z127" s="158" t="str">
        <f>IFERROR(VLOOKUP(Y127, 【参考】数式用!$A$3:$B$48, 2, FALSE), "")</f>
        <v/>
      </c>
      <c r="AA127" s="38"/>
    </row>
    <row r="128" spans="1:27" ht="38.25" customHeight="1">
      <c r="A128" s="27"/>
      <c r="B128" s="122">
        <f t="shared" si="1"/>
        <v>89</v>
      </c>
      <c r="C128" s="190"/>
      <c r="D128" s="191"/>
      <c r="E128" s="191"/>
      <c r="F128" s="191"/>
      <c r="G128" s="191"/>
      <c r="H128" s="191"/>
      <c r="I128" s="191"/>
      <c r="J128" s="191"/>
      <c r="K128" s="191"/>
      <c r="L128" s="192"/>
      <c r="M128" s="196"/>
      <c r="N128" s="196"/>
      <c r="O128" s="196"/>
      <c r="P128" s="196"/>
      <c r="Q128" s="196"/>
      <c r="R128" s="196"/>
      <c r="S128" s="196"/>
      <c r="T128" s="196"/>
      <c r="U128" s="196"/>
      <c r="V128" s="196"/>
      <c r="W128" s="135"/>
      <c r="X128" s="137"/>
      <c r="Y128" s="137"/>
      <c r="Z128" s="158" t="str">
        <f>IFERROR(VLOOKUP(Y128, 【参考】数式用!$A$3:$B$48, 2, FALSE), "")</f>
        <v/>
      </c>
      <c r="AA128" s="38"/>
    </row>
    <row r="129" spans="1:27" ht="38.25" customHeight="1">
      <c r="A129" s="27"/>
      <c r="B129" s="122">
        <f t="shared" si="1"/>
        <v>90</v>
      </c>
      <c r="C129" s="190"/>
      <c r="D129" s="191"/>
      <c r="E129" s="191"/>
      <c r="F129" s="191"/>
      <c r="G129" s="191"/>
      <c r="H129" s="191"/>
      <c r="I129" s="191"/>
      <c r="J129" s="191"/>
      <c r="K129" s="191"/>
      <c r="L129" s="192"/>
      <c r="M129" s="196"/>
      <c r="N129" s="196"/>
      <c r="O129" s="196"/>
      <c r="P129" s="196"/>
      <c r="Q129" s="196"/>
      <c r="R129" s="196"/>
      <c r="S129" s="196"/>
      <c r="T129" s="196"/>
      <c r="U129" s="196"/>
      <c r="V129" s="196"/>
      <c r="W129" s="135"/>
      <c r="X129" s="137"/>
      <c r="Y129" s="137"/>
      <c r="Z129" s="158" t="str">
        <f>IFERROR(VLOOKUP(Y129, 【参考】数式用!$A$3:$B$48, 2, FALSE), "")</f>
        <v/>
      </c>
      <c r="AA129" s="38"/>
    </row>
    <row r="130" spans="1:27" ht="38.25" customHeight="1">
      <c r="A130" s="27"/>
      <c r="B130" s="122">
        <f t="shared" si="1"/>
        <v>91</v>
      </c>
      <c r="C130" s="190"/>
      <c r="D130" s="191"/>
      <c r="E130" s="191"/>
      <c r="F130" s="191"/>
      <c r="G130" s="191"/>
      <c r="H130" s="191"/>
      <c r="I130" s="191"/>
      <c r="J130" s="191"/>
      <c r="K130" s="191"/>
      <c r="L130" s="192"/>
      <c r="M130" s="196"/>
      <c r="N130" s="196"/>
      <c r="O130" s="196"/>
      <c r="P130" s="196"/>
      <c r="Q130" s="196"/>
      <c r="R130" s="196"/>
      <c r="S130" s="196"/>
      <c r="T130" s="196"/>
      <c r="U130" s="196"/>
      <c r="V130" s="196"/>
      <c r="W130" s="135"/>
      <c r="X130" s="137"/>
      <c r="Y130" s="137"/>
      <c r="Z130" s="158" t="str">
        <f>IFERROR(VLOOKUP(Y130, 【参考】数式用!$A$3:$B$48, 2, FALSE), "")</f>
        <v/>
      </c>
      <c r="AA130" s="38"/>
    </row>
    <row r="131" spans="1:27" ht="38.25" customHeight="1">
      <c r="A131" s="27"/>
      <c r="B131" s="122">
        <f t="shared" si="1"/>
        <v>92</v>
      </c>
      <c r="C131" s="190"/>
      <c r="D131" s="191"/>
      <c r="E131" s="191"/>
      <c r="F131" s="191"/>
      <c r="G131" s="191"/>
      <c r="H131" s="191"/>
      <c r="I131" s="191"/>
      <c r="J131" s="191"/>
      <c r="K131" s="191"/>
      <c r="L131" s="192"/>
      <c r="M131" s="196"/>
      <c r="N131" s="196"/>
      <c r="O131" s="196"/>
      <c r="P131" s="196"/>
      <c r="Q131" s="196"/>
      <c r="R131" s="196"/>
      <c r="S131" s="196"/>
      <c r="T131" s="196"/>
      <c r="U131" s="196"/>
      <c r="V131" s="196"/>
      <c r="W131" s="135"/>
      <c r="X131" s="137"/>
      <c r="Y131" s="137"/>
      <c r="Z131" s="158" t="str">
        <f>IFERROR(VLOOKUP(Y131, 【参考】数式用!$A$3:$B$48, 2, FALSE), "")</f>
        <v/>
      </c>
      <c r="AA131" s="38"/>
    </row>
    <row r="132" spans="1:27" ht="38.25" customHeight="1">
      <c r="A132" s="27"/>
      <c r="B132" s="122">
        <f t="shared" si="1"/>
        <v>93</v>
      </c>
      <c r="C132" s="190"/>
      <c r="D132" s="191"/>
      <c r="E132" s="191"/>
      <c r="F132" s="191"/>
      <c r="G132" s="191"/>
      <c r="H132" s="191"/>
      <c r="I132" s="191"/>
      <c r="J132" s="191"/>
      <c r="K132" s="191"/>
      <c r="L132" s="192"/>
      <c r="M132" s="196"/>
      <c r="N132" s="196"/>
      <c r="O132" s="196"/>
      <c r="P132" s="196"/>
      <c r="Q132" s="196"/>
      <c r="R132" s="196"/>
      <c r="S132" s="196"/>
      <c r="T132" s="196"/>
      <c r="U132" s="196"/>
      <c r="V132" s="196"/>
      <c r="W132" s="135"/>
      <c r="X132" s="137"/>
      <c r="Y132" s="137"/>
      <c r="Z132" s="158" t="str">
        <f>IFERROR(VLOOKUP(Y132, 【参考】数式用!$A$3:$B$48, 2, FALSE), "")</f>
        <v/>
      </c>
      <c r="AA132" s="38"/>
    </row>
    <row r="133" spans="1:27" ht="38.25" customHeight="1">
      <c r="A133" s="27"/>
      <c r="B133" s="122">
        <f t="shared" si="1"/>
        <v>94</v>
      </c>
      <c r="C133" s="190"/>
      <c r="D133" s="191"/>
      <c r="E133" s="191"/>
      <c r="F133" s="191"/>
      <c r="G133" s="191"/>
      <c r="H133" s="191"/>
      <c r="I133" s="191"/>
      <c r="J133" s="191"/>
      <c r="K133" s="191"/>
      <c r="L133" s="192"/>
      <c r="M133" s="196"/>
      <c r="N133" s="196"/>
      <c r="O133" s="196"/>
      <c r="P133" s="196"/>
      <c r="Q133" s="196"/>
      <c r="R133" s="196"/>
      <c r="S133" s="196"/>
      <c r="T133" s="196"/>
      <c r="U133" s="196"/>
      <c r="V133" s="196"/>
      <c r="W133" s="135"/>
      <c r="X133" s="137"/>
      <c r="Y133" s="137"/>
      <c r="Z133" s="158" t="str">
        <f>IFERROR(VLOOKUP(Y133, 【参考】数式用!$A$3:$B$48, 2, FALSE), "")</f>
        <v/>
      </c>
      <c r="AA133" s="38"/>
    </row>
    <row r="134" spans="1:27" ht="38.25" customHeight="1">
      <c r="A134" s="27"/>
      <c r="B134" s="122">
        <f t="shared" si="1"/>
        <v>95</v>
      </c>
      <c r="C134" s="190"/>
      <c r="D134" s="191"/>
      <c r="E134" s="191"/>
      <c r="F134" s="191"/>
      <c r="G134" s="191"/>
      <c r="H134" s="191"/>
      <c r="I134" s="191"/>
      <c r="J134" s="191"/>
      <c r="K134" s="191"/>
      <c r="L134" s="192"/>
      <c r="M134" s="196"/>
      <c r="N134" s="196"/>
      <c r="O134" s="196"/>
      <c r="P134" s="196"/>
      <c r="Q134" s="196"/>
      <c r="R134" s="196"/>
      <c r="S134" s="196"/>
      <c r="T134" s="196"/>
      <c r="U134" s="196"/>
      <c r="V134" s="196"/>
      <c r="W134" s="135"/>
      <c r="X134" s="137"/>
      <c r="Y134" s="137"/>
      <c r="Z134" s="158" t="str">
        <f>IFERROR(VLOOKUP(Y134, 【参考】数式用!$A$3:$B$48, 2, FALSE), "")</f>
        <v/>
      </c>
      <c r="AA134" s="38"/>
    </row>
    <row r="135" spans="1:27" ht="38.25" customHeight="1">
      <c r="A135" s="27"/>
      <c r="B135" s="122">
        <f t="shared" si="1"/>
        <v>96</v>
      </c>
      <c r="C135" s="190"/>
      <c r="D135" s="191"/>
      <c r="E135" s="191"/>
      <c r="F135" s="191"/>
      <c r="G135" s="191"/>
      <c r="H135" s="191"/>
      <c r="I135" s="191"/>
      <c r="J135" s="191"/>
      <c r="K135" s="191"/>
      <c r="L135" s="192"/>
      <c r="M135" s="196"/>
      <c r="N135" s="196"/>
      <c r="O135" s="196"/>
      <c r="P135" s="196"/>
      <c r="Q135" s="196"/>
      <c r="R135" s="196"/>
      <c r="S135" s="196"/>
      <c r="T135" s="196"/>
      <c r="U135" s="196"/>
      <c r="V135" s="196"/>
      <c r="W135" s="135"/>
      <c r="X135" s="137"/>
      <c r="Y135" s="137"/>
      <c r="Z135" s="158" t="str">
        <f>IFERROR(VLOOKUP(Y135, 【参考】数式用!$A$3:$B$48, 2, FALSE), "")</f>
        <v/>
      </c>
      <c r="AA135" s="38"/>
    </row>
    <row r="136" spans="1:27" ht="38.25" customHeight="1">
      <c r="A136" s="27"/>
      <c r="B136" s="122">
        <f t="shared" si="1"/>
        <v>97</v>
      </c>
      <c r="C136" s="190"/>
      <c r="D136" s="191"/>
      <c r="E136" s="191"/>
      <c r="F136" s="191"/>
      <c r="G136" s="191"/>
      <c r="H136" s="191"/>
      <c r="I136" s="191"/>
      <c r="J136" s="191"/>
      <c r="K136" s="191"/>
      <c r="L136" s="192"/>
      <c r="M136" s="196"/>
      <c r="N136" s="196"/>
      <c r="O136" s="196"/>
      <c r="P136" s="196"/>
      <c r="Q136" s="196"/>
      <c r="R136" s="196"/>
      <c r="S136" s="196"/>
      <c r="T136" s="196"/>
      <c r="U136" s="196"/>
      <c r="V136" s="196"/>
      <c r="W136" s="135"/>
      <c r="X136" s="137"/>
      <c r="Y136" s="137"/>
      <c r="Z136" s="158" t="str">
        <f>IFERROR(VLOOKUP(Y136, 【参考】数式用!$A$3:$B$48, 2, FALSE), "")</f>
        <v/>
      </c>
      <c r="AA136" s="38"/>
    </row>
    <row r="137" spans="1:27" ht="38.25" customHeight="1">
      <c r="A137" s="27"/>
      <c r="B137" s="122">
        <f t="shared" si="1"/>
        <v>98</v>
      </c>
      <c r="C137" s="190"/>
      <c r="D137" s="191"/>
      <c r="E137" s="191"/>
      <c r="F137" s="191"/>
      <c r="G137" s="191"/>
      <c r="H137" s="191"/>
      <c r="I137" s="191"/>
      <c r="J137" s="191"/>
      <c r="K137" s="191"/>
      <c r="L137" s="192"/>
      <c r="M137" s="196"/>
      <c r="N137" s="196"/>
      <c r="O137" s="196"/>
      <c r="P137" s="196"/>
      <c r="Q137" s="196"/>
      <c r="R137" s="196"/>
      <c r="S137" s="196"/>
      <c r="T137" s="196"/>
      <c r="U137" s="196"/>
      <c r="V137" s="196"/>
      <c r="W137" s="135"/>
      <c r="X137" s="137"/>
      <c r="Y137" s="137"/>
      <c r="Z137" s="158" t="str">
        <f>IFERROR(VLOOKUP(Y137, 【参考】数式用!$A$3:$B$48, 2, FALSE), "")</f>
        <v/>
      </c>
      <c r="AA137" s="38"/>
    </row>
    <row r="138" spans="1:27" ht="38.25" customHeight="1">
      <c r="A138" s="27"/>
      <c r="B138" s="122">
        <f t="shared" si="1"/>
        <v>99</v>
      </c>
      <c r="C138" s="190"/>
      <c r="D138" s="191"/>
      <c r="E138" s="191"/>
      <c r="F138" s="191"/>
      <c r="G138" s="191"/>
      <c r="H138" s="191"/>
      <c r="I138" s="191"/>
      <c r="J138" s="191"/>
      <c r="K138" s="191"/>
      <c r="L138" s="192"/>
      <c r="M138" s="196"/>
      <c r="N138" s="196"/>
      <c r="O138" s="196"/>
      <c r="P138" s="196"/>
      <c r="Q138" s="196"/>
      <c r="R138" s="196"/>
      <c r="S138" s="196"/>
      <c r="T138" s="196"/>
      <c r="U138" s="196"/>
      <c r="V138" s="196"/>
      <c r="W138" s="135"/>
      <c r="X138" s="137"/>
      <c r="Y138" s="137"/>
      <c r="Z138" s="158" t="str">
        <f>IFERROR(VLOOKUP(Y138, 【参考】数式用!$A$3:$B$48, 2, FALSE), "")</f>
        <v/>
      </c>
      <c r="AA138" s="38"/>
    </row>
    <row r="139" spans="1:27" ht="38.25" customHeight="1" thickBot="1">
      <c r="A139" s="27"/>
      <c r="B139" s="122">
        <f t="shared" si="1"/>
        <v>100</v>
      </c>
      <c r="C139" s="193"/>
      <c r="D139" s="194"/>
      <c r="E139" s="194"/>
      <c r="F139" s="194"/>
      <c r="G139" s="194"/>
      <c r="H139" s="194"/>
      <c r="I139" s="194"/>
      <c r="J139" s="194"/>
      <c r="K139" s="194"/>
      <c r="L139" s="195"/>
      <c r="M139" s="197"/>
      <c r="N139" s="197"/>
      <c r="O139" s="197"/>
      <c r="P139" s="197"/>
      <c r="Q139" s="197"/>
      <c r="R139" s="197"/>
      <c r="S139" s="197"/>
      <c r="T139" s="197"/>
      <c r="U139" s="197"/>
      <c r="V139" s="197"/>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algorithmName="SHA-512" hashValue="cHpFhg6ac7s+gXMBcZIhNBAv9yPtPxr2pxuFgLNntrzvtB8MLw8QuxM12CPxHbOyVu8Y/c+XITfMeTiVaWbr5Q==" saltValue="Sb+8VNMHj/1JxDtv0bd7VQ=="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M32:X33" xr:uid="{BFD4EF45-0F10-4F0D-AF66-FC4514EC1D71}"/>
    <dataValidation imeMode="halfKatakana" allowBlank="1" showInputMessage="1" showErrorMessage="1" sqref="M30:X30 M22:X22" xr:uid="{D0B826A3-0B28-484F-9045-2053833D0E0F}"/>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zoomScale="124" zoomScaleNormal="120" zoomScaleSheetLayoutView="124" workbookViewId="0">
      <selection activeCell="Y44" sqref="Y44"/>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362" t="s">
        <v>3</v>
      </c>
      <c r="AD1" s="363"/>
      <c r="AE1" s="363"/>
      <c r="AF1" s="362" t="str">
        <f>IF(基本情報入力シート!C18="", "", 基本情報入力シート!C18)</f>
        <v>福島県</v>
      </c>
      <c r="AG1" s="363"/>
      <c r="AH1" s="363"/>
      <c r="AI1" s="363"/>
      <c r="AJ1" s="364"/>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365" t="s">
        <v>1948</v>
      </c>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367" t="s">
        <v>7</v>
      </c>
      <c r="B6" s="368"/>
      <c r="C6" s="368"/>
      <c r="D6" s="368"/>
      <c r="E6" s="368"/>
      <c r="F6" s="369"/>
      <c r="G6" s="355" t="str">
        <f>IF(基本情報入力シート!M22="","",基本情報入力シート!M22)</f>
        <v>ｶﾌﾞｼｷｶﾞｲｼｬﾌｸｼﾏ</v>
      </c>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9"/>
    </row>
    <row r="7" spans="1:47" s="6" customFormat="1" ht="22.5" customHeight="1">
      <c r="A7" s="356" t="s">
        <v>6</v>
      </c>
      <c r="B7" s="357"/>
      <c r="C7" s="357"/>
      <c r="D7" s="357"/>
      <c r="E7" s="357"/>
      <c r="F7" s="358"/>
      <c r="G7" s="359" t="str">
        <f>IF(基本情報入力シート!M23="","",基本情報入力シート!M23)</f>
        <v>株式会社福島</v>
      </c>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1"/>
    </row>
    <row r="8" spans="1:47" s="6" customFormat="1" ht="12.75" customHeight="1">
      <c r="A8" s="344" t="s">
        <v>35</v>
      </c>
      <c r="B8" s="345"/>
      <c r="C8" s="345"/>
      <c r="D8" s="345"/>
      <c r="E8" s="345"/>
      <c r="F8" s="345"/>
      <c r="G8" s="106" t="s">
        <v>11</v>
      </c>
      <c r="H8" s="348" t="str">
        <f>IF(基本情報入力シート!AB24="－","",基本情報入力シート!AB24)</f>
        <v>960-8670</v>
      </c>
      <c r="I8" s="348"/>
      <c r="J8" s="348"/>
      <c r="K8" s="348"/>
      <c r="L8" s="349"/>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335"/>
      <c r="B9" s="336"/>
      <c r="C9" s="336"/>
      <c r="D9" s="336"/>
      <c r="E9" s="336"/>
      <c r="F9" s="336"/>
      <c r="G9" s="350" t="str">
        <f>IF(基本情報入力シート!M25="","",基本情報入力シート!M25)</f>
        <v>福島県福島市杉妻町2-16</v>
      </c>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2"/>
    </row>
    <row r="10" spans="1:47" s="6" customFormat="1" ht="12" customHeight="1">
      <c r="A10" s="346"/>
      <c r="B10" s="347"/>
      <c r="C10" s="347"/>
      <c r="D10" s="347"/>
      <c r="E10" s="347"/>
      <c r="F10" s="347"/>
      <c r="G10" s="337" t="str">
        <f>IF(基本情報入力シート!M26="","",基本情報入力シート!M26)</f>
        <v>福島ビル101</v>
      </c>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9"/>
    </row>
    <row r="11" spans="1:47" s="6" customFormat="1" ht="15" customHeight="1">
      <c r="A11" s="353" t="s">
        <v>7</v>
      </c>
      <c r="B11" s="354"/>
      <c r="C11" s="354"/>
      <c r="D11" s="354"/>
      <c r="E11" s="354"/>
      <c r="F11" s="354"/>
      <c r="G11" s="355" t="str">
        <f>IF(基本情報入力シート!M30="","",基本情報入力シート!M30)</f>
        <v>ｽｷﾞﾂﾏ ﾊﾅｺ</v>
      </c>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9"/>
      <c r="AS11" s="41"/>
    </row>
    <row r="12" spans="1:47" s="6" customFormat="1" ht="22.5" customHeight="1">
      <c r="A12" s="335" t="s">
        <v>36</v>
      </c>
      <c r="B12" s="336"/>
      <c r="C12" s="336"/>
      <c r="D12" s="336"/>
      <c r="E12" s="336"/>
      <c r="F12" s="336"/>
      <c r="G12" s="337" t="str">
        <f>IF(基本情報入力シート!M31="","",基本情報入力シート!M31)</f>
        <v>杉妻　花子</v>
      </c>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9"/>
      <c r="AS12" s="41"/>
    </row>
    <row r="13" spans="1:47" s="6" customFormat="1" ht="17.25" customHeight="1">
      <c r="A13" s="340" t="s">
        <v>19</v>
      </c>
      <c r="B13" s="340"/>
      <c r="C13" s="340"/>
      <c r="D13" s="340"/>
      <c r="E13" s="340"/>
      <c r="F13" s="340"/>
      <c r="G13" s="341" t="s">
        <v>20</v>
      </c>
      <c r="H13" s="341"/>
      <c r="I13" s="341"/>
      <c r="J13" s="342"/>
      <c r="K13" s="343" t="str">
        <f>IF(基本情報入力シート!M32="","",基本情報入力シート!M32)</f>
        <v>024-521-0000</v>
      </c>
      <c r="L13" s="343"/>
      <c r="M13" s="343"/>
      <c r="N13" s="343"/>
      <c r="O13" s="343"/>
      <c r="P13" s="343"/>
      <c r="Q13" s="343"/>
      <c r="R13" s="343"/>
      <c r="S13" s="343"/>
      <c r="T13" s="343"/>
      <c r="U13" s="340" t="s">
        <v>21</v>
      </c>
      <c r="V13" s="340"/>
      <c r="W13" s="340"/>
      <c r="X13" s="340"/>
      <c r="Y13" s="343" t="str">
        <f>IF(基本情報入力シート!M33="","",基本情報入力シート!M33)</f>
        <v>fukushima@xxx.jp</v>
      </c>
      <c r="Z13" s="343"/>
      <c r="AA13" s="343"/>
      <c r="AB13" s="343"/>
      <c r="AC13" s="343"/>
      <c r="AD13" s="343"/>
      <c r="AE13" s="343"/>
      <c r="AF13" s="343"/>
      <c r="AG13" s="343"/>
      <c r="AH13" s="343"/>
      <c r="AI13" s="343"/>
      <c r="AJ13" s="343"/>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24" t="s">
        <v>1913</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6"/>
      <c r="Z16" s="327">
        <f>'別紙様式3-2（補助金）'!F5</f>
        <v>629884</v>
      </c>
      <c r="AA16" s="328"/>
      <c r="AB16" s="328"/>
      <c r="AC16" s="328"/>
      <c r="AD16" s="328"/>
      <c r="AE16" s="328"/>
      <c r="AF16" s="328"/>
      <c r="AG16" s="329" t="s">
        <v>38</v>
      </c>
      <c r="AH16" s="330"/>
      <c r="AI16" s="43" t="str">
        <f>IF(G7="", "", IF(AND(Z18&gt;=Z16,Z18&gt;=Z17), "〇", "×"))</f>
        <v>〇</v>
      </c>
      <c r="AK16" s="331"/>
      <c r="AL16" s="331"/>
      <c r="AM16" s="331"/>
      <c r="AN16" s="331"/>
      <c r="AO16" s="331"/>
      <c r="AP16" s="331"/>
      <c r="AQ16" s="331"/>
      <c r="AR16" s="331"/>
      <c r="AS16" s="331"/>
      <c r="AT16" s="331"/>
      <c r="AU16" s="331"/>
    </row>
    <row r="17" spans="1:47" ht="19.5" customHeight="1">
      <c r="A17" s="332" t="s">
        <v>1914</v>
      </c>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4"/>
      <c r="Z17" s="321">
        <v>630000</v>
      </c>
      <c r="AA17" s="321"/>
      <c r="AB17" s="321"/>
      <c r="AC17" s="321"/>
      <c r="AD17" s="321"/>
      <c r="AE17" s="321"/>
      <c r="AF17" s="321"/>
      <c r="AG17" s="322" t="s">
        <v>38</v>
      </c>
      <c r="AH17" s="323"/>
      <c r="AI17" s="81"/>
      <c r="AJ17" s="81"/>
    </row>
    <row r="18" spans="1:47" ht="19.5" customHeight="1">
      <c r="A18" s="318" t="s">
        <v>1915</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20"/>
      <c r="Z18" s="321">
        <v>650000</v>
      </c>
      <c r="AA18" s="321"/>
      <c r="AB18" s="321"/>
      <c r="AC18" s="321"/>
      <c r="AD18" s="321"/>
      <c r="AE18" s="321"/>
      <c r="AF18" s="321"/>
      <c r="AG18" s="322" t="s">
        <v>38</v>
      </c>
      <c r="AH18" s="323"/>
      <c r="AI18" s="91"/>
      <c r="AJ18" s="91"/>
      <c r="AK18" s="44"/>
      <c r="AL18" s="44"/>
      <c r="AT18" s="42"/>
    </row>
    <row r="19" spans="1:47" s="6" customFormat="1" ht="36" customHeight="1">
      <c r="A19" s="304" t="s">
        <v>1916</v>
      </c>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11" t="s">
        <v>1921</v>
      </c>
      <c r="B21" s="311"/>
      <c r="C21" s="311"/>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row>
    <row r="22" spans="1:47" ht="12" customHeight="1" thickBot="1">
      <c r="A22" s="317" t="s">
        <v>1927</v>
      </c>
      <c r="B22" s="317"/>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row>
    <row r="23" spans="1:47" ht="21.9" customHeight="1" thickBot="1">
      <c r="A23" s="170" t="s">
        <v>1977</v>
      </c>
      <c r="B23" s="312" t="s">
        <v>1922</v>
      </c>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4"/>
      <c r="AI23" s="171" t="str">
        <f>IF(A23="✓","〇","")</f>
        <v>〇</v>
      </c>
      <c r="AJ23" s="165"/>
    </row>
    <row r="24" spans="1:47" ht="21.9" customHeight="1" thickBot="1">
      <c r="A24" s="170" t="s">
        <v>1977</v>
      </c>
      <c r="B24" s="312" t="s">
        <v>1923</v>
      </c>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6"/>
      <c r="AI24" s="171" t="str">
        <f>IF(A24="✓","〇","")</f>
        <v>〇</v>
      </c>
      <c r="AJ24" s="165"/>
    </row>
    <row r="25" spans="1:47" ht="18.75" customHeight="1" thickBot="1">
      <c r="A25" s="166" t="s">
        <v>1977</v>
      </c>
      <c r="B25" s="305" t="s">
        <v>39</v>
      </c>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6"/>
      <c r="AI25" s="167" t="str">
        <f>IF(Z17=0,"",IF(A25="","×","○"))</f>
        <v>○</v>
      </c>
    </row>
    <row r="26" spans="1:47" ht="36.6" customHeight="1">
      <c r="A26" s="307" t="s">
        <v>40</v>
      </c>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08"/>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10"/>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298" t="s">
        <v>1917</v>
      </c>
      <c r="B30" s="298"/>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9"/>
      <c r="AI30" s="43" t="str">
        <f>IF(G7="", "", IF(AND(B32="✓",AND(G34&lt;&gt;"",J34&lt;&gt;"",Q34&lt;&gt;"",S35&lt;&gt;"",Z35&lt;&gt;"")),"○","×"))</f>
        <v>○</v>
      </c>
      <c r="AJ30" s="99"/>
      <c r="AK30" s="288" t="s">
        <v>42</v>
      </c>
      <c r="AL30" s="289"/>
      <c r="AM30" s="289"/>
      <c r="AN30" s="289"/>
      <c r="AO30" s="289"/>
      <c r="AP30" s="289"/>
      <c r="AQ30" s="289"/>
      <c r="AR30" s="289"/>
      <c r="AS30" s="289"/>
      <c r="AT30" s="289"/>
      <c r="AU30" s="290"/>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t="s">
        <v>1977</v>
      </c>
      <c r="C32" s="49"/>
      <c r="D32" s="291" t="s">
        <v>44</v>
      </c>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92">
        <v>8</v>
      </c>
      <c r="E34" s="293"/>
      <c r="F34" s="53" t="s">
        <v>46</v>
      </c>
      <c r="G34" s="294">
        <v>11</v>
      </c>
      <c r="H34" s="295"/>
      <c r="I34" s="53" t="s">
        <v>47</v>
      </c>
      <c r="J34" s="294">
        <v>2</v>
      </c>
      <c r="K34" s="295"/>
      <c r="L34" s="53" t="s">
        <v>48</v>
      </c>
      <c r="M34" s="54"/>
      <c r="N34" s="296" t="s">
        <v>6</v>
      </c>
      <c r="O34" s="296"/>
      <c r="P34" s="296"/>
      <c r="Q34" s="297" t="str">
        <f>IF(基本情報入力シート!M23="","", 基本情報入力シート!M23)</f>
        <v>株式会社福島</v>
      </c>
      <c r="R34" s="297"/>
      <c r="S34" s="297"/>
      <c r="T34" s="297"/>
      <c r="U34" s="297"/>
      <c r="V34" s="297"/>
      <c r="W34" s="297"/>
      <c r="X34" s="297"/>
      <c r="Y34" s="297"/>
      <c r="Z34" s="297"/>
      <c r="AA34" s="297"/>
      <c r="AB34" s="297"/>
      <c r="AC34" s="297"/>
      <c r="AD34" s="297"/>
      <c r="AE34" s="297"/>
      <c r="AF34" s="297"/>
      <c r="AG34" s="297"/>
      <c r="AH34" s="297"/>
      <c r="AI34" s="55"/>
      <c r="AJ34" s="100"/>
    </row>
    <row r="35" spans="1:36" s="56" customFormat="1" ht="19.5" customHeight="1">
      <c r="A35" s="52"/>
      <c r="B35" s="57"/>
      <c r="C35" s="53"/>
      <c r="D35" s="53"/>
      <c r="E35" s="53"/>
      <c r="F35" s="53"/>
      <c r="G35" s="53"/>
      <c r="H35" s="53"/>
      <c r="I35" s="53"/>
      <c r="J35" s="53"/>
      <c r="K35" s="53"/>
      <c r="L35" s="53"/>
      <c r="M35" s="53"/>
      <c r="N35" s="300" t="s">
        <v>49</v>
      </c>
      <c r="O35" s="300"/>
      <c r="P35" s="300"/>
      <c r="Q35" s="301" t="s">
        <v>15</v>
      </c>
      <c r="R35" s="301"/>
      <c r="S35" s="302" t="str">
        <f>IF(基本情報入力シート!M27="", "", 基本情報入力シート!M27)</f>
        <v>代表取締役</v>
      </c>
      <c r="T35" s="302"/>
      <c r="U35" s="302"/>
      <c r="V35" s="302"/>
      <c r="W35" s="302"/>
      <c r="X35" s="303" t="s">
        <v>16</v>
      </c>
      <c r="Y35" s="303"/>
      <c r="Z35" s="302" t="str">
        <f>IF(基本情報入力シート!M28="", "", 基本情報入力シート!M28)</f>
        <v>福島　太郎</v>
      </c>
      <c r="AA35" s="302"/>
      <c r="AB35" s="302"/>
      <c r="AC35" s="302"/>
      <c r="AD35" s="302"/>
      <c r="AE35" s="302"/>
      <c r="AF35" s="302"/>
      <c r="AG35" s="302"/>
      <c r="AH35" s="302"/>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287" t="s">
        <v>1920</v>
      </c>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9"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9"/>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274" t="s">
        <v>37</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6"/>
    </row>
    <row r="44" spans="1:36">
      <c r="A44" s="186" t="s">
        <v>52</v>
      </c>
      <c r="B44" s="280" t="s">
        <v>1918</v>
      </c>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2"/>
      <c r="AJ44" s="64" t="str">
        <f>AI16</f>
        <v>〇</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274" t="s">
        <v>1921</v>
      </c>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6"/>
    </row>
    <row r="47" spans="1:36" ht="21.9" customHeight="1">
      <c r="A47" s="285" t="s">
        <v>1922</v>
      </c>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168" t="str">
        <f>AI23</f>
        <v>〇</v>
      </c>
    </row>
    <row r="48" spans="1:36" ht="21.9" customHeight="1">
      <c r="A48" s="285" t="s">
        <v>1924</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168" t="str">
        <f>AI24</f>
        <v>〇</v>
      </c>
    </row>
    <row r="49" spans="1:36">
      <c r="A49" s="283" t="s">
        <v>53</v>
      </c>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1"/>
      <c r="AJ49" s="168" t="str">
        <f>AI25</f>
        <v>○</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274" t="s">
        <v>1925</v>
      </c>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6"/>
    </row>
    <row r="52" spans="1:36">
      <c r="A52" s="277" t="s">
        <v>54</v>
      </c>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9"/>
      <c r="AJ52" s="64" t="str">
        <f>AI30</f>
        <v>○</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dSFG6ttx8K9O2zBeC0i6k7587OXIX0ui8TF3zVor91e6zVae+GidiyCDPMgYU4rdBgkCVvGptXJX2Pt9hbRREg==" saltValue="vxS08gkQKEQSuXn+/1uC9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10" zoomScale="85" zoomScaleNormal="85" zoomScaleSheetLayoutView="85" zoomScalePageLayoutView="70" workbookViewId="0">
      <selection activeCell="Y44" sqref="Y44"/>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1949</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83" t="s">
        <v>6</v>
      </c>
      <c r="B3" s="384"/>
      <c r="C3" s="385" t="str">
        <f>IF(基本情報入力シート!M23="","",基本情報入力シート!M23)</f>
        <v>株式会社福島</v>
      </c>
      <c r="D3" s="386"/>
      <c r="E3" s="386"/>
      <c r="F3" s="387"/>
      <c r="G3" s="81"/>
      <c r="H3" s="102"/>
      <c r="I3" s="382" t="s">
        <v>1919</v>
      </c>
      <c r="J3" s="382"/>
      <c r="K3" s="124"/>
      <c r="L3" s="123"/>
      <c r="M3" s="123"/>
      <c r="N3" s="123"/>
      <c r="O3" s="123"/>
      <c r="P3" s="123"/>
      <c r="Q3" s="123"/>
      <c r="R3" s="123"/>
      <c r="S3" s="123"/>
      <c r="T3" s="123"/>
      <c r="U3" s="123"/>
      <c r="V3" s="123"/>
    </row>
    <row r="4" spans="1:22" ht="45" customHeight="1" thickBot="1">
      <c r="A4" s="114"/>
      <c r="B4" s="114"/>
      <c r="C4" s="115"/>
      <c r="D4" s="116"/>
      <c r="E4" s="116"/>
      <c r="F4" s="116"/>
      <c r="G4" s="113"/>
      <c r="H4" s="117"/>
      <c r="I4" s="382"/>
      <c r="J4" s="382"/>
      <c r="K4" s="124"/>
      <c r="L4" s="123"/>
      <c r="M4" s="123"/>
      <c r="N4" s="123"/>
      <c r="O4" s="123"/>
      <c r="P4" s="123"/>
      <c r="Q4" s="123"/>
      <c r="R4" s="123"/>
      <c r="S4" s="123"/>
      <c r="T4" s="123"/>
      <c r="U4" s="123"/>
      <c r="V4" s="123"/>
    </row>
    <row r="5" spans="1:22" ht="24.9" customHeight="1">
      <c r="A5" s="398" t="s">
        <v>56</v>
      </c>
      <c r="B5" s="399"/>
      <c r="C5" s="399"/>
      <c r="D5" s="399"/>
      <c r="E5" s="400"/>
      <c r="F5" s="404">
        <f>IFERROR(SUM(I11:J110),"")</f>
        <v>629884</v>
      </c>
      <c r="G5" s="113"/>
      <c r="H5" s="117"/>
      <c r="I5" s="382"/>
      <c r="J5" s="382"/>
      <c r="K5" s="124"/>
      <c r="L5" s="123"/>
      <c r="M5" s="123"/>
      <c r="N5" s="123"/>
      <c r="O5" s="123"/>
      <c r="P5" s="123"/>
      <c r="Q5" s="123"/>
      <c r="R5" s="123"/>
      <c r="S5" s="123"/>
      <c r="T5" s="123"/>
      <c r="U5" s="123"/>
      <c r="V5" s="123"/>
    </row>
    <row r="6" spans="1:22" ht="24.9" customHeight="1" thickBot="1">
      <c r="A6" s="401"/>
      <c r="B6" s="402"/>
      <c r="C6" s="402"/>
      <c r="D6" s="402"/>
      <c r="E6" s="403"/>
      <c r="F6" s="405"/>
      <c r="G6" s="113"/>
      <c r="H6" s="117"/>
      <c r="I6" s="382"/>
      <c r="J6" s="382"/>
    </row>
    <row r="7" spans="1:22" ht="21" customHeight="1" thickBot="1">
      <c r="A7" s="81"/>
      <c r="B7" s="81"/>
      <c r="C7" s="108"/>
      <c r="D7" s="81"/>
      <c r="E7" s="81"/>
      <c r="F7" s="81"/>
      <c r="G7" s="81"/>
      <c r="H7" s="102"/>
      <c r="I7" s="118"/>
      <c r="J7" s="81"/>
    </row>
    <row r="8" spans="1:22" ht="42.75" customHeight="1">
      <c r="A8" s="388"/>
      <c r="B8" s="391" t="s">
        <v>57</v>
      </c>
      <c r="C8" s="391" t="s">
        <v>26</v>
      </c>
      <c r="D8" s="394" t="s">
        <v>27</v>
      </c>
      <c r="E8" s="394"/>
      <c r="F8" s="395" t="s">
        <v>58</v>
      </c>
      <c r="G8" s="395" t="s">
        <v>29</v>
      </c>
      <c r="H8" s="406" t="s">
        <v>59</v>
      </c>
      <c r="I8" s="376" t="s">
        <v>60</v>
      </c>
      <c r="J8" s="377"/>
    </row>
    <row r="9" spans="1:22" ht="39" customHeight="1">
      <c r="A9" s="389"/>
      <c r="B9" s="392"/>
      <c r="C9" s="392"/>
      <c r="D9" s="383"/>
      <c r="E9" s="383"/>
      <c r="F9" s="396"/>
      <c r="G9" s="396"/>
      <c r="H9" s="407"/>
      <c r="I9" s="378"/>
      <c r="J9" s="379"/>
    </row>
    <row r="10" spans="1:22" ht="57.75" customHeight="1" thickBot="1">
      <c r="A10" s="390"/>
      <c r="B10" s="393"/>
      <c r="C10" s="393"/>
      <c r="D10" s="125" t="s">
        <v>31</v>
      </c>
      <c r="E10" s="125" t="s">
        <v>32</v>
      </c>
      <c r="F10" s="397"/>
      <c r="G10" s="397"/>
      <c r="H10" s="408"/>
      <c r="I10" s="380"/>
      <c r="J10" s="381"/>
    </row>
    <row r="11" spans="1:22" ht="36.75" customHeight="1">
      <c r="A11" s="66">
        <v>1</v>
      </c>
      <c r="B11" s="67" t="str">
        <f>IF(基本情報入力シート!C40="","",基本情報入力シート!C40)</f>
        <v>1111111111</v>
      </c>
      <c r="C11" s="68" t="str">
        <f>IF(基本情報入力シート!M40="","",基本情報入力シート!M40)</f>
        <v>福島県</v>
      </c>
      <c r="D11" s="68" t="str">
        <f>IF(基本情報入力シート!R40="","",基本情報入力シート!R40)</f>
        <v>福島県</v>
      </c>
      <c r="E11" s="68" t="str">
        <f>IF(基本情報入力シート!W40="","",基本情報入力シート!W40)</f>
        <v>会津若松市</v>
      </c>
      <c r="F11" s="68" t="str">
        <f>IF(基本情報入力シート!X40="","",基本情報入力シート!X40)</f>
        <v>事業所A</v>
      </c>
      <c r="G11" s="68" t="str">
        <f>IF(基本情報入力シート!Y40="","",基本情報入力シート!Y40)</f>
        <v>居宅介護</v>
      </c>
      <c r="H11" s="161" t="str">
        <f>IF(基本情報入力シート!Z40="","",基本情報入力シート!Z40)</f>
        <v>11</v>
      </c>
      <c r="I11" s="374">
        <v>152963</v>
      </c>
      <c r="J11" s="375"/>
    </row>
    <row r="12" spans="1:22" ht="36.75" customHeight="1">
      <c r="A12" s="69">
        <f>A11+1</f>
        <v>2</v>
      </c>
      <c r="B12" s="70" t="str">
        <f>IF(基本情報入力シート!C41="","",基本情報入力シート!C41)</f>
        <v>2222222222</v>
      </c>
      <c r="C12" s="71" t="str">
        <f>IF(基本情報入力シート!M41="","",基本情報入力シート!M41)</f>
        <v>福島県</v>
      </c>
      <c r="D12" s="71" t="str">
        <f>IF(基本情報入力シート!R41="","",基本情報入力シート!R41)</f>
        <v>福島県</v>
      </c>
      <c r="E12" s="71" t="str">
        <f>IF(基本情報入力シート!W41="","",基本情報入力シート!W41)</f>
        <v>白河市</v>
      </c>
      <c r="F12" s="71" t="str">
        <f>IF(基本情報入力シート!X41="","",基本情報入力シート!X41)</f>
        <v>事業所B</v>
      </c>
      <c r="G12" s="71" t="str">
        <f>IF(基本情報入力シート!Y41="","",基本情報入力シート!Y41)</f>
        <v>就労継続支援Ｂ型</v>
      </c>
      <c r="H12" s="162" t="str">
        <f>IF(基本情報入力シート!Z41="","",基本情報入力シート!Z41)</f>
        <v>46</v>
      </c>
      <c r="I12" s="370">
        <v>148227</v>
      </c>
      <c r="J12" s="371"/>
    </row>
    <row r="13" spans="1:22" ht="36.75" customHeight="1">
      <c r="A13" s="69">
        <f t="shared" ref="A13:A76" si="0">A12+1</f>
        <v>3</v>
      </c>
      <c r="B13" s="70" t="str">
        <f>IF(基本情報入力シート!C42="","",基本情報入力シート!C42)</f>
        <v>3333333333</v>
      </c>
      <c r="C13" s="71" t="str">
        <f>IF(基本情報入力シート!M42="","",基本情報入力シート!M42)</f>
        <v>郡山市</v>
      </c>
      <c r="D13" s="71" t="str">
        <f>IF(基本情報入力シート!R42="","",基本情報入力シート!R42)</f>
        <v>福島県</v>
      </c>
      <c r="E13" s="71" t="str">
        <f>IF(基本情報入力シート!W42="","",基本情報入力シート!W42)</f>
        <v>郡山市</v>
      </c>
      <c r="F13" s="71" t="str">
        <f>IF(基本情報入力シート!X42="","",基本情報入力シート!X42)</f>
        <v>事業所C</v>
      </c>
      <c r="G13" s="71" t="str">
        <f>IF(基本情報入力シート!Y42="","",基本情報入力シート!Y42)</f>
        <v>共同生活援助（介護サービス包括型）</v>
      </c>
      <c r="H13" s="162" t="str">
        <f>IF(基本情報入力シート!Z42="","",基本情報入力シート!Z42)</f>
        <v>33</v>
      </c>
      <c r="I13" s="370">
        <v>174065</v>
      </c>
      <c r="J13" s="371"/>
    </row>
    <row r="14" spans="1:22" ht="36.75" customHeight="1">
      <c r="A14" s="69">
        <f t="shared" si="0"/>
        <v>4</v>
      </c>
      <c r="B14" s="70" t="str">
        <f>IF(基本情報入力シート!C43="","",基本情報入力シート!C43)</f>
        <v>4444444444</v>
      </c>
      <c r="C14" s="71" t="str">
        <f>IF(基本情報入力シート!M43="","",基本情報入力シート!M43)</f>
        <v>福島市</v>
      </c>
      <c r="D14" s="71" t="str">
        <f>IF(基本情報入力シート!R43="","",基本情報入力シート!R43)</f>
        <v>福島県</v>
      </c>
      <c r="E14" s="71" t="str">
        <f>IF(基本情報入力シート!W43="","",基本情報入力シート!W43)</f>
        <v>福島市</v>
      </c>
      <c r="F14" s="71" t="str">
        <f>IF(基本情報入力シート!X43="","",基本情報入力シート!X43)</f>
        <v>事業所D</v>
      </c>
      <c r="G14" s="71" t="str">
        <f>IF(基本情報入力シート!Y43="","",基本情報入力シート!Y43)</f>
        <v>障害者支援施設：生活介護</v>
      </c>
      <c r="H14" s="162" t="str">
        <f>IF(基本情報入力シート!Z43="","",基本情報入力シート!Z43)</f>
        <v>22</v>
      </c>
      <c r="I14" s="370">
        <v>86602</v>
      </c>
      <c r="J14" s="371"/>
    </row>
    <row r="15" spans="1:22" ht="36.75" customHeight="1">
      <c r="A15" s="69">
        <f t="shared" si="0"/>
        <v>5</v>
      </c>
      <c r="B15" s="70" t="str">
        <f>IF(基本情報入力シート!C44="","",基本情報入力シート!C44)</f>
        <v>5555555555</v>
      </c>
      <c r="C15" s="71" t="str">
        <f>IF(基本情報入力シート!M44="","",基本情報入力シート!M44)</f>
        <v>須賀川市</v>
      </c>
      <c r="D15" s="71" t="str">
        <f>IF(基本情報入力シート!R44="","",基本情報入力シート!R44)</f>
        <v>福島県</v>
      </c>
      <c r="E15" s="71" t="str">
        <f>IF(基本情報入力シート!W44="","",基本情報入力シート!W44)</f>
        <v>南相馬市</v>
      </c>
      <c r="F15" s="71" t="str">
        <f>IF(基本情報入力シート!X44="","",基本情報入力シート!X44)</f>
        <v>事業所E</v>
      </c>
      <c r="G15" s="71" t="str">
        <f>IF(基本情報入力シート!Y44="","",基本情報入力シート!Y44)</f>
        <v>就労移行支援</v>
      </c>
      <c r="H15" s="162" t="str">
        <f>IF(基本情報入力シート!Z44="","",基本情報入力シート!Z44)</f>
        <v>43</v>
      </c>
      <c r="I15" s="370">
        <v>68027</v>
      </c>
      <c r="J15" s="371"/>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70"/>
      <c r="J16" s="371"/>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70"/>
      <c r="J17" s="371"/>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70"/>
      <c r="J18" s="371"/>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70"/>
      <c r="J19" s="371"/>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70"/>
      <c r="J20" s="371"/>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70"/>
      <c r="J21" s="371"/>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70"/>
      <c r="J22" s="371"/>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70"/>
      <c r="J23" s="371"/>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70"/>
      <c r="J24" s="371"/>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70"/>
      <c r="J25" s="371"/>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70"/>
      <c r="J26" s="371"/>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70"/>
      <c r="J27" s="371"/>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70"/>
      <c r="J28" s="371"/>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70"/>
      <c r="J29" s="371"/>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70"/>
      <c r="J30" s="371"/>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70"/>
      <c r="J31" s="371"/>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70"/>
      <c r="J32" s="371"/>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70"/>
      <c r="J33" s="371"/>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70"/>
      <c r="J34" s="371"/>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70"/>
      <c r="J35" s="371"/>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70"/>
      <c r="J36" s="371"/>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70"/>
      <c r="J37" s="371"/>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70"/>
      <c r="J38" s="371"/>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70"/>
      <c r="J39" s="371"/>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70"/>
      <c r="J40" s="371"/>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70"/>
      <c r="J41" s="371"/>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70"/>
      <c r="J42" s="371"/>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70"/>
      <c r="J43" s="371"/>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70"/>
      <c r="J44" s="371"/>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70"/>
      <c r="J45" s="371"/>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70"/>
      <c r="J46" s="371"/>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70"/>
      <c r="J47" s="371"/>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70"/>
      <c r="J48" s="371"/>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70"/>
      <c r="J49" s="371"/>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70"/>
      <c r="J50" s="371"/>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70"/>
      <c r="J51" s="371"/>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70"/>
      <c r="J52" s="371"/>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70"/>
      <c r="J53" s="371"/>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70"/>
      <c r="J54" s="371"/>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70"/>
      <c r="J55" s="371"/>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70"/>
      <c r="J56" s="371"/>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70"/>
      <c r="J57" s="371"/>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70"/>
      <c r="J58" s="371"/>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70"/>
      <c r="J59" s="371"/>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70"/>
      <c r="J60" s="371"/>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70"/>
      <c r="J61" s="371"/>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70"/>
      <c r="J62" s="371"/>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70"/>
      <c r="J63" s="371"/>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70"/>
      <c r="J64" s="371"/>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70"/>
      <c r="J65" s="371"/>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70"/>
      <c r="J66" s="371"/>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70"/>
      <c r="J67" s="371"/>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70"/>
      <c r="J68" s="371"/>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70"/>
      <c r="J69" s="371"/>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70"/>
      <c r="J70" s="371"/>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70"/>
      <c r="J71" s="371"/>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70"/>
      <c r="J72" s="371"/>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70"/>
      <c r="J73" s="371"/>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70"/>
      <c r="J74" s="371"/>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70"/>
      <c r="J75" s="371"/>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70"/>
      <c r="J76" s="371"/>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70"/>
      <c r="J77" s="371"/>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70"/>
      <c r="J78" s="371"/>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70"/>
      <c r="J79" s="371"/>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70"/>
      <c r="J80" s="371"/>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70"/>
      <c r="J81" s="371"/>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70"/>
      <c r="J82" s="371"/>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70"/>
      <c r="J83" s="371"/>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70"/>
      <c r="J84" s="371"/>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70"/>
      <c r="J85" s="371"/>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70"/>
      <c r="J86" s="371"/>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70"/>
      <c r="J87" s="371"/>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70"/>
      <c r="J88" s="371"/>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70"/>
      <c r="J89" s="371"/>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70"/>
      <c r="J90" s="371"/>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70"/>
      <c r="J91" s="371"/>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70"/>
      <c r="J92" s="371"/>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70"/>
      <c r="J93" s="371"/>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70"/>
      <c r="J94" s="371"/>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70"/>
      <c r="J95" s="371"/>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70"/>
      <c r="J96" s="371"/>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70"/>
      <c r="J97" s="371"/>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70"/>
      <c r="J98" s="371"/>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70"/>
      <c r="J99" s="371"/>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70"/>
      <c r="J100" s="371"/>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70"/>
      <c r="J101" s="371"/>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70"/>
      <c r="J102" s="371"/>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70"/>
      <c r="J103" s="371"/>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70"/>
      <c r="J104" s="371"/>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70"/>
      <c r="J105" s="371"/>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70"/>
      <c r="J106" s="371"/>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70"/>
      <c r="J107" s="371"/>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70"/>
      <c r="J108" s="371"/>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70"/>
      <c r="J109" s="371"/>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372"/>
      <c r="J110" s="373"/>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 ref="I21:J21"/>
    <mergeCell ref="I22:J22"/>
    <mergeCell ref="I23:J23"/>
    <mergeCell ref="I24:J24"/>
    <mergeCell ref="I25:J25"/>
    <mergeCell ref="I16:J16"/>
    <mergeCell ref="I17:J17"/>
    <mergeCell ref="I18:J18"/>
    <mergeCell ref="I19:J19"/>
    <mergeCell ref="I20:J20"/>
    <mergeCell ref="I31:J31"/>
    <mergeCell ref="I32:J32"/>
    <mergeCell ref="I33:J33"/>
    <mergeCell ref="I34:J34"/>
    <mergeCell ref="I35:J35"/>
    <mergeCell ref="I26:J26"/>
    <mergeCell ref="I27:J27"/>
    <mergeCell ref="I28:J28"/>
    <mergeCell ref="I29:J29"/>
    <mergeCell ref="I30:J30"/>
    <mergeCell ref="I41:J41"/>
    <mergeCell ref="I42:J42"/>
    <mergeCell ref="I43:J43"/>
    <mergeCell ref="I44:J44"/>
    <mergeCell ref="I45:J45"/>
    <mergeCell ref="I36:J36"/>
    <mergeCell ref="I37:J37"/>
    <mergeCell ref="I38:J38"/>
    <mergeCell ref="I39:J39"/>
    <mergeCell ref="I40:J40"/>
    <mergeCell ref="I51:J51"/>
    <mergeCell ref="I52:J52"/>
    <mergeCell ref="I53:J53"/>
    <mergeCell ref="I54:J54"/>
    <mergeCell ref="I55:J55"/>
    <mergeCell ref="I46:J46"/>
    <mergeCell ref="I47:J47"/>
    <mergeCell ref="I48:J48"/>
    <mergeCell ref="I49:J49"/>
    <mergeCell ref="I50:J50"/>
    <mergeCell ref="I61:J61"/>
    <mergeCell ref="I62:J62"/>
    <mergeCell ref="I63:J63"/>
    <mergeCell ref="I64:J64"/>
    <mergeCell ref="I65:J65"/>
    <mergeCell ref="I56:J56"/>
    <mergeCell ref="I57:J57"/>
    <mergeCell ref="I58:J58"/>
    <mergeCell ref="I59:J59"/>
    <mergeCell ref="I60:J60"/>
    <mergeCell ref="I71:J71"/>
    <mergeCell ref="I72:J72"/>
    <mergeCell ref="I73:J73"/>
    <mergeCell ref="I74:J74"/>
    <mergeCell ref="I75:J75"/>
    <mergeCell ref="I66:J66"/>
    <mergeCell ref="I67:J67"/>
    <mergeCell ref="I68:J68"/>
    <mergeCell ref="I69:J69"/>
    <mergeCell ref="I70:J70"/>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610E-F3BA-4310-BF3C-B0D3266610C8}">
  <sheetPr>
    <pageSetUpPr fitToPage="1"/>
  </sheetPr>
  <dimension ref="A1:Z40"/>
  <sheetViews>
    <sheetView view="pageBreakPreview" zoomScaleNormal="100" zoomScaleSheetLayoutView="100" workbookViewId="0">
      <selection activeCell="Y44" sqref="Y44"/>
    </sheetView>
  </sheetViews>
  <sheetFormatPr defaultColWidth="9" defaultRowHeight="18" customHeight="1"/>
  <cols>
    <col min="1" max="19" width="4.77734375" style="172" customWidth="1"/>
    <col min="20" max="20" width="4.21875" style="172" customWidth="1"/>
    <col min="21" max="21" width="6.44140625" style="172" customWidth="1"/>
    <col min="22" max="16384" width="9" style="172"/>
  </cols>
  <sheetData>
    <row r="1" spans="1:26" ht="18" customHeight="1" thickBot="1">
      <c r="A1" s="172" t="s">
        <v>1928</v>
      </c>
    </row>
    <row r="2" spans="1:26" ht="18" customHeight="1" thickBot="1">
      <c r="S2" s="43" t="str">
        <f>IF(AND(N37&lt;&gt;"",N38&lt;&gt;"",N39&lt;&gt;"",N40&lt;&gt;"",O4&lt;&gt;"",Q4&lt;&gt;"",K10&lt;&gt;"",K11&lt;&gt;"",O11&lt;&gt;"",G24&lt;&gt;""),"○","×")</f>
        <v>○</v>
      </c>
      <c r="T2" s="173"/>
      <c r="U2" s="288" t="s">
        <v>1929</v>
      </c>
      <c r="V2" s="289"/>
      <c r="W2" s="289"/>
      <c r="X2" s="289"/>
      <c r="Y2" s="289"/>
      <c r="Z2" s="290"/>
    </row>
    <row r="4" spans="1:26" ht="18" customHeight="1">
      <c r="N4" s="174" t="s">
        <v>1930</v>
      </c>
      <c r="O4" s="175">
        <f>IF('別紙様式3-1（補助金）'!G34="","",'別紙様式3-1（補助金）'!G34)</f>
        <v>11</v>
      </c>
      <c r="P4" s="176" t="s">
        <v>1931</v>
      </c>
      <c r="Q4" s="175">
        <f>IF('別紙様式3-1（補助金）'!J34="","",'別紙様式3-1（補助金）'!J34)</f>
        <v>2</v>
      </c>
      <c r="R4" s="176" t="s">
        <v>48</v>
      </c>
      <c r="U4" s="172" t="str">
        <f>CONCATENATE(N4,O4,P4,Q4,R4)</f>
        <v>令和8年11月2日</v>
      </c>
    </row>
    <row r="7" spans="1:26" ht="18" customHeight="1">
      <c r="A7" s="177" t="s">
        <v>1932</v>
      </c>
    </row>
    <row r="10" spans="1:26" ht="18" customHeight="1">
      <c r="H10" s="416" t="s">
        <v>1933</v>
      </c>
      <c r="I10" s="416"/>
      <c r="K10" s="417" t="str">
        <f>IF(基本情報入力シート!M23="","",基本情報入力シート!M23)</f>
        <v>株式会社福島</v>
      </c>
      <c r="L10" s="417"/>
      <c r="M10" s="417"/>
      <c r="N10" s="417"/>
      <c r="O10" s="417"/>
      <c r="P10" s="417"/>
      <c r="Q10" s="417"/>
      <c r="R10" s="417"/>
      <c r="S10" s="417"/>
    </row>
    <row r="11" spans="1:26" ht="18" customHeight="1">
      <c r="H11" s="416" t="s">
        <v>1934</v>
      </c>
      <c r="I11" s="418"/>
      <c r="K11" s="419" t="str">
        <f>IF(基本情報入力シート!M27="","",基本情報入力シート!M27)</f>
        <v>代表取締役</v>
      </c>
      <c r="L11" s="419"/>
      <c r="M11" s="419"/>
      <c r="O11" s="419" t="str">
        <f>IF(基本情報入力シート!M28="","",基本情報入力シート!M28)</f>
        <v>福島　太郎</v>
      </c>
      <c r="P11" s="419"/>
      <c r="Q11" s="419"/>
      <c r="R11" s="419"/>
    </row>
    <row r="12" spans="1:26" ht="18" customHeight="1">
      <c r="H12" s="420" t="s">
        <v>1935</v>
      </c>
      <c r="I12" s="421"/>
      <c r="K12" s="419"/>
      <c r="L12" s="419"/>
      <c r="M12" s="419"/>
      <c r="O12" s="419"/>
      <c r="P12" s="419"/>
      <c r="Q12" s="419"/>
      <c r="R12" s="419"/>
    </row>
    <row r="15" spans="1:26" ht="36" customHeight="1">
      <c r="A15" s="422" t="s">
        <v>1936</v>
      </c>
      <c r="B15" s="422"/>
      <c r="C15" s="422"/>
      <c r="D15" s="422"/>
      <c r="E15" s="422"/>
      <c r="F15" s="422"/>
      <c r="G15" s="422"/>
      <c r="H15" s="422"/>
      <c r="I15" s="422"/>
      <c r="J15" s="422"/>
      <c r="K15" s="422"/>
      <c r="L15" s="422"/>
      <c r="M15" s="422"/>
      <c r="N15" s="422"/>
      <c r="O15" s="422"/>
      <c r="P15" s="422"/>
      <c r="Q15" s="422"/>
      <c r="R15" s="422"/>
      <c r="S15" s="422"/>
    </row>
    <row r="17" spans="1:19" ht="18" customHeight="1">
      <c r="A17" s="414" t="s">
        <v>1937</v>
      </c>
      <c r="B17" s="414"/>
      <c r="C17" s="414"/>
      <c r="D17" s="414"/>
      <c r="E17" s="414"/>
      <c r="F17" s="414"/>
      <c r="G17" s="414"/>
      <c r="H17" s="414"/>
      <c r="I17" s="414"/>
      <c r="J17" s="414"/>
      <c r="K17" s="414"/>
      <c r="L17" s="414"/>
      <c r="M17" s="414"/>
      <c r="N17" s="414"/>
      <c r="O17" s="414"/>
      <c r="P17" s="414"/>
      <c r="Q17" s="414"/>
      <c r="R17" s="414"/>
      <c r="S17" s="414"/>
    </row>
    <row r="18" spans="1:19" ht="18" customHeight="1">
      <c r="A18" s="414"/>
      <c r="B18" s="414"/>
      <c r="C18" s="414"/>
      <c r="D18" s="414"/>
      <c r="E18" s="414"/>
      <c r="F18" s="414"/>
      <c r="G18" s="414"/>
      <c r="H18" s="414"/>
      <c r="I18" s="414"/>
      <c r="J18" s="414"/>
      <c r="K18" s="414"/>
      <c r="L18" s="414"/>
      <c r="M18" s="414"/>
      <c r="N18" s="414"/>
      <c r="O18" s="414"/>
      <c r="P18" s="414"/>
      <c r="Q18" s="414"/>
      <c r="R18" s="414"/>
      <c r="S18" s="414"/>
    </row>
    <row r="19" spans="1:19" ht="18" customHeight="1">
      <c r="A19" s="179"/>
      <c r="B19" s="179"/>
      <c r="C19" s="179"/>
      <c r="D19" s="179"/>
      <c r="E19" s="179"/>
      <c r="F19" s="179"/>
      <c r="G19" s="179"/>
      <c r="H19" s="179"/>
      <c r="I19" s="179"/>
      <c r="J19" s="179"/>
      <c r="K19" s="179"/>
      <c r="L19" s="179"/>
      <c r="M19" s="179"/>
      <c r="N19" s="179"/>
      <c r="O19" s="179"/>
      <c r="P19" s="179"/>
      <c r="Q19" s="179"/>
      <c r="R19" s="179"/>
      <c r="S19" s="179"/>
    </row>
    <row r="20" spans="1:19" ht="18" customHeight="1">
      <c r="A20" s="179"/>
      <c r="B20" s="179"/>
      <c r="C20" s="179"/>
      <c r="D20" s="179"/>
      <c r="E20" s="179"/>
      <c r="F20" s="179"/>
      <c r="G20" s="179"/>
      <c r="H20" s="179"/>
      <c r="I20" s="179"/>
      <c r="J20" s="179"/>
      <c r="K20" s="179"/>
      <c r="L20" s="179"/>
      <c r="M20" s="179"/>
      <c r="N20" s="179"/>
      <c r="O20" s="179"/>
      <c r="P20" s="179"/>
      <c r="Q20" s="179"/>
      <c r="R20" s="179"/>
      <c r="S20" s="179"/>
    </row>
    <row r="21" spans="1:19" ht="18" customHeight="1">
      <c r="A21" s="422" t="s">
        <v>1938</v>
      </c>
      <c r="B21" s="422"/>
      <c r="C21" s="422"/>
      <c r="D21" s="422"/>
      <c r="E21" s="422"/>
      <c r="F21" s="422"/>
      <c r="G21" s="422"/>
      <c r="H21" s="422"/>
      <c r="I21" s="422"/>
      <c r="J21" s="422"/>
      <c r="K21" s="422"/>
      <c r="L21" s="422"/>
      <c r="M21" s="422"/>
      <c r="N21" s="422"/>
      <c r="O21" s="422"/>
      <c r="P21" s="422"/>
      <c r="Q21" s="422"/>
      <c r="R21" s="422"/>
      <c r="S21" s="422"/>
    </row>
    <row r="22" spans="1:19" ht="18" customHeight="1">
      <c r="A22" s="178"/>
      <c r="B22" s="178"/>
      <c r="C22" s="178"/>
      <c r="D22" s="178"/>
      <c r="E22" s="178"/>
      <c r="F22" s="178"/>
      <c r="G22" s="178"/>
      <c r="H22" s="178"/>
      <c r="I22" s="178"/>
      <c r="J22" s="178"/>
      <c r="K22" s="178"/>
      <c r="L22" s="178"/>
      <c r="M22" s="178"/>
      <c r="N22" s="178"/>
      <c r="O22" s="178"/>
      <c r="P22" s="178"/>
      <c r="Q22" s="178"/>
      <c r="R22" s="178"/>
      <c r="S22" s="178"/>
    </row>
    <row r="24" spans="1:19" ht="18" customHeight="1">
      <c r="A24" s="172" t="s">
        <v>1939</v>
      </c>
      <c r="F24" s="180" t="s">
        <v>1940</v>
      </c>
      <c r="G24" s="423">
        <f>IF('別紙様式3-2（補助金）'!F5="","",'別紙様式3-2（補助金）'!F5)</f>
        <v>629884</v>
      </c>
      <c r="H24" s="423"/>
      <c r="I24" s="423"/>
      <c r="J24" s="423"/>
      <c r="K24" s="172" t="s">
        <v>38</v>
      </c>
    </row>
    <row r="25" spans="1:19" ht="18" customHeight="1">
      <c r="C25" s="176"/>
      <c r="D25" s="176"/>
      <c r="E25" s="176"/>
      <c r="F25" s="176"/>
    </row>
    <row r="26" spans="1:19" ht="18" customHeight="1">
      <c r="A26" s="414" t="s">
        <v>1941</v>
      </c>
      <c r="B26" s="414"/>
      <c r="C26" s="414"/>
      <c r="D26" s="414"/>
      <c r="E26" s="414"/>
      <c r="F26" s="414"/>
      <c r="G26" s="414"/>
      <c r="H26" s="414"/>
      <c r="I26" s="414"/>
      <c r="J26" s="414"/>
      <c r="K26" s="414"/>
      <c r="L26" s="414"/>
      <c r="M26" s="414"/>
      <c r="N26" s="414"/>
      <c r="O26" s="414"/>
      <c r="P26" s="414"/>
      <c r="Q26" s="414"/>
      <c r="R26" s="414"/>
      <c r="S26" s="414"/>
    </row>
    <row r="27" spans="1:19" ht="18" customHeight="1">
      <c r="A27" s="412" t="s">
        <v>1942</v>
      </c>
      <c r="B27" s="412"/>
      <c r="C27" s="415" t="s">
        <v>1950</v>
      </c>
      <c r="D27" s="415"/>
      <c r="E27" s="415"/>
      <c r="F27" s="415"/>
      <c r="G27" s="415"/>
      <c r="H27" s="415"/>
      <c r="I27" s="415"/>
      <c r="J27" s="415"/>
      <c r="K27" s="415"/>
      <c r="L27" s="415"/>
      <c r="M27" s="415"/>
      <c r="N27" s="415"/>
      <c r="O27" s="415"/>
      <c r="P27" s="415"/>
      <c r="Q27" s="415"/>
      <c r="R27" s="415"/>
      <c r="S27" s="415"/>
    </row>
    <row r="28" spans="1:19" ht="18" customHeight="1">
      <c r="A28" s="412" t="s">
        <v>1943</v>
      </c>
      <c r="B28" s="412"/>
      <c r="C28" s="413" t="s">
        <v>1951</v>
      </c>
      <c r="D28" s="413"/>
      <c r="E28" s="413"/>
      <c r="F28" s="413"/>
      <c r="G28" s="413"/>
      <c r="H28" s="413"/>
      <c r="I28" s="413"/>
      <c r="J28" s="413"/>
      <c r="K28" s="413"/>
      <c r="L28" s="413"/>
      <c r="M28" s="413"/>
      <c r="N28" s="413"/>
      <c r="O28" s="413"/>
      <c r="P28" s="413"/>
      <c r="Q28" s="413"/>
      <c r="R28" s="413"/>
      <c r="S28" s="413"/>
    </row>
    <row r="29" spans="1:19" ht="18" customHeight="1">
      <c r="C29" s="413"/>
      <c r="D29" s="413"/>
      <c r="E29" s="413"/>
      <c r="F29" s="413"/>
      <c r="G29" s="413"/>
      <c r="H29" s="413"/>
      <c r="I29" s="413"/>
      <c r="J29" s="413"/>
      <c r="K29" s="413"/>
      <c r="L29" s="413"/>
      <c r="M29" s="413"/>
      <c r="N29" s="413"/>
      <c r="O29" s="413"/>
      <c r="P29" s="413"/>
      <c r="Q29" s="413"/>
      <c r="R29" s="413"/>
      <c r="S29" s="413"/>
    </row>
    <row r="30" spans="1:19" ht="18" customHeight="1">
      <c r="A30" s="412"/>
      <c r="B30" s="412"/>
      <c r="C30" s="414"/>
      <c r="D30" s="414"/>
      <c r="E30" s="414"/>
      <c r="F30" s="414"/>
      <c r="G30" s="414"/>
      <c r="H30" s="414"/>
      <c r="I30" s="414"/>
      <c r="J30" s="414"/>
      <c r="K30" s="414"/>
      <c r="L30" s="414"/>
      <c r="M30" s="179"/>
      <c r="N30" s="179"/>
      <c r="O30" s="179"/>
      <c r="P30" s="179"/>
      <c r="Q30" s="179"/>
      <c r="R30" s="179"/>
      <c r="S30" s="179"/>
    </row>
    <row r="31" spans="1:19" ht="18" customHeight="1">
      <c r="A31" s="181"/>
      <c r="C31" s="179"/>
      <c r="D31" s="179"/>
      <c r="E31" s="179"/>
      <c r="F31" s="179"/>
      <c r="G31" s="179"/>
      <c r="H31" s="179"/>
      <c r="I31" s="179"/>
      <c r="J31" s="179"/>
      <c r="K31" s="179"/>
      <c r="L31" s="179"/>
      <c r="M31" s="179"/>
      <c r="N31" s="179"/>
      <c r="O31" s="179"/>
      <c r="P31" s="179"/>
      <c r="Q31" s="179"/>
      <c r="R31" s="179"/>
      <c r="S31" s="179"/>
    </row>
    <row r="32" spans="1:19" ht="18" customHeight="1">
      <c r="A32" s="181"/>
      <c r="C32" s="179"/>
      <c r="D32" s="179"/>
      <c r="E32" s="179"/>
      <c r="F32" s="179"/>
      <c r="G32" s="179"/>
      <c r="H32" s="179"/>
      <c r="I32" s="179"/>
      <c r="J32" s="179"/>
      <c r="K32" s="179"/>
      <c r="L32" s="179"/>
      <c r="M32" s="179"/>
      <c r="N32" s="179"/>
      <c r="O32" s="179"/>
      <c r="P32" s="179"/>
      <c r="Q32" s="179"/>
      <c r="R32" s="179"/>
      <c r="S32" s="179"/>
    </row>
    <row r="33" spans="1:19" ht="18" customHeight="1">
      <c r="A33" s="181"/>
      <c r="C33" s="179"/>
      <c r="D33" s="179"/>
      <c r="E33" s="179"/>
      <c r="F33" s="179"/>
      <c r="G33" s="179"/>
      <c r="H33" s="179"/>
      <c r="I33" s="179"/>
      <c r="J33" s="179"/>
      <c r="K33" s="179"/>
      <c r="L33" s="179"/>
      <c r="M33" s="179"/>
      <c r="N33" s="179"/>
      <c r="O33" s="179"/>
      <c r="P33" s="179"/>
      <c r="Q33" s="179"/>
      <c r="R33" s="179"/>
      <c r="S33" s="179"/>
    </row>
    <row r="34" spans="1:19" ht="18" customHeight="1">
      <c r="A34" s="181"/>
      <c r="C34" s="179"/>
      <c r="D34" s="179"/>
      <c r="E34" s="179"/>
      <c r="F34" s="179"/>
      <c r="G34" s="179"/>
      <c r="H34" s="179"/>
      <c r="I34" s="179"/>
      <c r="J34" s="179"/>
      <c r="K34" s="179"/>
      <c r="L34" s="179"/>
      <c r="M34" s="179"/>
      <c r="N34" s="179"/>
      <c r="O34" s="179"/>
      <c r="P34" s="179"/>
      <c r="Q34" s="179"/>
      <c r="R34" s="179"/>
      <c r="S34" s="179"/>
    </row>
    <row r="35" spans="1:19" ht="18" customHeight="1">
      <c r="S35" s="182"/>
    </row>
    <row r="36" spans="1:19" ht="18" customHeight="1">
      <c r="K36" s="172" t="s">
        <v>1944</v>
      </c>
    </row>
    <row r="37" spans="1:19" ht="18" customHeight="1">
      <c r="A37" s="183"/>
      <c r="K37" s="409" t="s">
        <v>1945</v>
      </c>
      <c r="L37" s="409"/>
      <c r="M37" s="409"/>
      <c r="N37" s="410" t="s">
        <v>1978</v>
      </c>
      <c r="O37" s="410"/>
      <c r="P37" s="410"/>
      <c r="Q37" s="410"/>
      <c r="R37" s="410"/>
      <c r="S37" s="410"/>
    </row>
    <row r="38" spans="1:19" ht="18" customHeight="1">
      <c r="A38" s="184"/>
      <c r="K38" s="409" t="s">
        <v>1946</v>
      </c>
      <c r="L38" s="409"/>
      <c r="M38" s="409"/>
      <c r="N38" s="410" t="s">
        <v>1979</v>
      </c>
      <c r="O38" s="410"/>
      <c r="P38" s="410"/>
      <c r="Q38" s="410"/>
      <c r="R38" s="410"/>
      <c r="S38" s="410"/>
    </row>
    <row r="39" spans="1:19" ht="18" customHeight="1">
      <c r="K39" s="411" t="s">
        <v>19</v>
      </c>
      <c r="L39" s="409" t="s">
        <v>20</v>
      </c>
      <c r="M39" s="409"/>
      <c r="N39" s="410" t="s">
        <v>1980</v>
      </c>
      <c r="O39" s="410"/>
      <c r="P39" s="410"/>
      <c r="Q39" s="410"/>
      <c r="R39" s="410"/>
      <c r="S39" s="410"/>
    </row>
    <row r="40" spans="1:19" ht="18" customHeight="1">
      <c r="K40" s="411"/>
      <c r="L40" s="409" t="s">
        <v>21</v>
      </c>
      <c r="M40" s="409"/>
      <c r="N40" s="410" t="s">
        <v>1981</v>
      </c>
      <c r="O40" s="410"/>
      <c r="P40" s="410"/>
      <c r="Q40" s="410"/>
      <c r="R40" s="410"/>
      <c r="S40" s="410"/>
    </row>
  </sheetData>
  <sheetProtection algorithmName="SHA-512" hashValue="nxiDt9hkMztKAL5QwekfFNgYPEKuCiZO1757v6ZQWsslT0nfeY9FmjHV97MPwIvfUgv62qn9mHifIXdb1K7xXw==" saltValue="bprMxNOMZIsNIs7X7iElwg==" spinCount="100000" sheet="1" objects="1" scenarios="1"/>
  <mergeCells count="2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 ref="A28:B28"/>
    <mergeCell ref="C28:S29"/>
    <mergeCell ref="A30:B30"/>
    <mergeCell ref="C30:L30"/>
    <mergeCell ref="K37:M37"/>
    <mergeCell ref="N37:S37"/>
    <mergeCell ref="K38:M38"/>
    <mergeCell ref="N38:S38"/>
    <mergeCell ref="K39:K40"/>
    <mergeCell ref="L39:M39"/>
    <mergeCell ref="N39:S39"/>
    <mergeCell ref="L40:M40"/>
    <mergeCell ref="N40:S40"/>
  </mergeCells>
  <phoneticPr fontId="5"/>
  <dataValidations count="1">
    <dataValidation imeMode="halfAlpha" allowBlank="1" showInputMessage="1" showErrorMessage="1" sqref="N39:S40" xr:uid="{17A56981-572F-499A-9527-D9059E96CF00}"/>
  </dataValidations>
  <printOptions horizontalCentered="1"/>
  <pageMargins left="0.78740157480314965" right="0.78740157480314965" top="0.98425196850393704" bottom="0.98425196850393704" header="0.31496062992125984" footer="0.31496062992125984"/>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宍戸 由美子</cp:lastModifiedBy>
  <cp:revision/>
  <cp:lastPrinted>2026-07-09T10:00:57Z</cp:lastPrinted>
  <dcterms:created xsi:type="dcterms:W3CDTF">2023-01-10T13:53:21Z</dcterms:created>
  <dcterms:modified xsi:type="dcterms:W3CDTF">2026-07-09T10:01:03Z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