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40" windowHeight="8715" tabRatio="805" activeTab="0"/>
  </bookViews>
  <sheets>
    <sheet name="第１表・第２表（１）" sheetId="1" r:id="rId1"/>
    <sheet name="第２表(2)(3)" sheetId="2" r:id="rId2"/>
    <sheet name="第４表(1)(2)" sheetId="3" r:id="rId3"/>
    <sheet name="第４表（３）・第５表" sheetId="4" r:id="rId4"/>
    <sheet name="第６表" sheetId="5" r:id="rId5"/>
  </sheets>
  <definedNames>
    <definedName name="_xlnm.Print_Area" localSheetId="0">'第１表・第２表（１）'!$A$1:$O$63</definedName>
    <definedName name="_xlnm.Print_Area" localSheetId="1">'第２表(2)(3)'!$A$1:$AC$45</definedName>
    <definedName name="_xlnm.Print_Area" localSheetId="2">'第４表(1)(2)'!$A$1:$AA$70</definedName>
    <definedName name="_xlnm.Print_Area" localSheetId="3">'第４表（３）・第５表'!$A$1:$Q$93</definedName>
    <definedName name="_xlnm.Print_Area" localSheetId="4">'第６表'!$A$1:$G$15</definedName>
  </definedNames>
  <calcPr fullCalcOnLoad="1"/>
</workbook>
</file>

<file path=xl/sharedStrings.xml><?xml version="1.0" encoding="utf-8"?>
<sst xmlns="http://schemas.openxmlformats.org/spreadsheetml/2006/main" count="625" uniqueCount="313">
  <si>
    <t>-</t>
  </si>
  <si>
    <t>７</t>
  </si>
  <si>
    <t>年齢総数</t>
  </si>
  <si>
    <t>0～4歳</t>
  </si>
  <si>
    <t>5～9歳</t>
  </si>
  <si>
    <t>10～14歳</t>
  </si>
  <si>
    <t>15～19歳</t>
  </si>
  <si>
    <t>20～29歳</t>
  </si>
  <si>
    <t>30～39歳</t>
  </si>
  <si>
    <t>40～49歳</t>
  </si>
  <si>
    <t>50～59歳</t>
  </si>
  <si>
    <t>60～69歳</t>
  </si>
  <si>
    <t>総数</t>
  </si>
  <si>
    <t>喀痰塗抹初</t>
  </si>
  <si>
    <t>喀痰塗抹再</t>
  </si>
  <si>
    <t>他菌陽性</t>
  </si>
  <si>
    <t>菌陰性他</t>
  </si>
  <si>
    <t>肺外</t>
  </si>
  <si>
    <t>活動性不明</t>
  </si>
  <si>
    <t>非定型抗酸菌陽性治療中</t>
  </si>
  <si>
    <t>塗抹総数</t>
  </si>
  <si>
    <t>総数</t>
  </si>
  <si>
    <t>入院</t>
  </si>
  <si>
    <t>外来</t>
  </si>
  <si>
    <t>治療なし</t>
  </si>
  <si>
    <t>不明</t>
  </si>
  <si>
    <t>県北</t>
  </si>
  <si>
    <t>県中</t>
  </si>
  <si>
    <t>県南</t>
  </si>
  <si>
    <t>会津</t>
  </si>
  <si>
    <t>南会津</t>
  </si>
  <si>
    <t>相双</t>
  </si>
  <si>
    <t>郡山市</t>
  </si>
  <si>
    <t>いわき市</t>
  </si>
  <si>
    <t>非定型抗酸菌陽性を除く</t>
  </si>
  <si>
    <t>保健所</t>
  </si>
  <si>
    <t>0770</t>
  </si>
  <si>
    <t>南会津</t>
  </si>
  <si>
    <t>0771</t>
  </si>
  <si>
    <t>県北</t>
  </si>
  <si>
    <t>0772</t>
  </si>
  <si>
    <t>県中</t>
  </si>
  <si>
    <t>0773</t>
  </si>
  <si>
    <t>県南</t>
  </si>
  <si>
    <t>0774</t>
  </si>
  <si>
    <t>会津</t>
  </si>
  <si>
    <t>0775</t>
  </si>
  <si>
    <t>相双</t>
  </si>
  <si>
    <t>0731</t>
  </si>
  <si>
    <t>郡山市</t>
  </si>
  <si>
    <t>0769</t>
  </si>
  <si>
    <t>いわき市</t>
  </si>
  <si>
    <t>登録時喀痰塗抹陽性</t>
  </si>
  <si>
    <t>保健所</t>
  </si>
  <si>
    <t>喀痰塗抹総数</t>
  </si>
  <si>
    <t>-</t>
  </si>
  <si>
    <t>陽　　　性</t>
  </si>
  <si>
    <t>（別掲）</t>
  </si>
  <si>
    <t>－</t>
  </si>
  <si>
    <t>結核患者数</t>
  </si>
  <si>
    <t>※　平成17年からツベルクリン反応検査は廃止となった。</t>
  </si>
  <si>
    <t>※　平成17年から精密検査の分類がなくなった。</t>
  </si>
  <si>
    <t>対象者</t>
  </si>
  <si>
    <t>受診者数</t>
  </si>
  <si>
    <t>受診率</t>
  </si>
  <si>
    <t>精密検査者数</t>
  </si>
  <si>
    <t>事後措置</t>
  </si>
  <si>
    <t>被注射者数</t>
  </si>
  <si>
    <t>被判定者数</t>
  </si>
  <si>
    <t>陽性者数</t>
  </si>
  <si>
    <t>受診対率（％）</t>
  </si>
  <si>
    <t>県　　北</t>
  </si>
  <si>
    <t>県　　中</t>
  </si>
  <si>
    <t>県　　南</t>
  </si>
  <si>
    <t>会　　津</t>
  </si>
  <si>
    <t>南　会　津</t>
  </si>
  <si>
    <t>相　　双</t>
  </si>
  <si>
    <t>いわき市</t>
  </si>
  <si>
    <t>（１）　患者家族検診実施数</t>
  </si>
  <si>
    <t>保　健　所</t>
  </si>
  <si>
    <t>実施計画数</t>
  </si>
  <si>
    <t>実施者数</t>
  </si>
  <si>
    <t>実施率（％）</t>
  </si>
  <si>
    <t>実施数対率</t>
  </si>
  <si>
    <t>発病の恐れ</t>
  </si>
  <si>
    <t>実施数対率</t>
  </si>
  <si>
    <t>のある者</t>
  </si>
  <si>
    <t>間     接
撮影者数</t>
  </si>
  <si>
    <t>被発見者数</t>
  </si>
  <si>
    <t>血沈検査者数</t>
  </si>
  <si>
    <t>（２）　管理検診実施数</t>
  </si>
  <si>
    <t>実　施　者　数</t>
  </si>
  <si>
    <t>実　施　率　（％）</t>
  </si>
  <si>
    <t>直接撮影者数</t>
  </si>
  <si>
    <t>特殊撮影者数</t>
  </si>
  <si>
    <t>断層撮影者数</t>
  </si>
  <si>
    <t>結</t>
  </si>
  <si>
    <t>実施数対率（％）</t>
  </si>
  <si>
    <t>再発の恐れのある者</t>
  </si>
  <si>
    <t>申請</t>
  </si>
  <si>
    <t>合格</t>
  </si>
  <si>
    <t>承認</t>
  </si>
  <si>
    <t>総　　数</t>
  </si>
  <si>
    <t>他</t>
  </si>
  <si>
    <t>合</t>
  </si>
  <si>
    <t>計</t>
  </si>
  <si>
    <t>承認率</t>
  </si>
  <si>
    <t>南会津</t>
  </si>
  <si>
    <t>郡山市</t>
  </si>
  <si>
    <t>（１）年齢階級別</t>
  </si>
  <si>
    <t>総　</t>
  </si>
  <si>
    <t>　数</t>
  </si>
  <si>
    <t>70～</t>
  </si>
  <si>
    <t>～</t>
  </si>
  <si>
    <t>不明</t>
  </si>
  <si>
    <t>活</t>
  </si>
  <si>
    <t>動</t>
  </si>
  <si>
    <t>性</t>
  </si>
  <si>
    <t>肺</t>
  </si>
  <si>
    <t>核</t>
  </si>
  <si>
    <t>その他の</t>
  </si>
  <si>
    <t>初回治療</t>
  </si>
  <si>
    <t>再治療</t>
  </si>
  <si>
    <t>結核菌陽性</t>
  </si>
  <si>
    <t>そ　の　他</t>
  </si>
  <si>
    <t>不　　　　明</t>
  </si>
  <si>
    <t>非定型抗酸菌</t>
  </si>
  <si>
    <t>肺外活動性
結         核</t>
  </si>
  <si>
    <t>入　　院</t>
  </si>
  <si>
    <t>在宅医療</t>
  </si>
  <si>
    <t>医療なし</t>
  </si>
  <si>
    <t>不　　明</t>
  </si>
  <si>
    <t>第５表　結核新登録者数、保健所別</t>
  </si>
  <si>
    <t>塗　　抹</t>
  </si>
  <si>
    <t>　陽　　性</t>
  </si>
  <si>
    <t>菌　陰　性</t>
  </si>
  <si>
    <t>不　　　明</t>
  </si>
  <si>
    <t>(726)</t>
  </si>
  <si>
    <t>(34.5)</t>
  </si>
  <si>
    <t>(594)</t>
  </si>
  <si>
    <t>(27.8)</t>
  </si>
  <si>
    <t>(578)</t>
  </si>
  <si>
    <t>(27.2)</t>
  </si>
  <si>
    <t>(460)</t>
  </si>
  <si>
    <t>(21.7)</t>
  </si>
  <si>
    <t>(463)</t>
  </si>
  <si>
    <t>(21.8)</t>
  </si>
  <si>
    <t>新規患者数</t>
  </si>
  <si>
    <t>解　除　数</t>
  </si>
  <si>
    <t>第３表　感染症法第３７条の２による医療費の公費負担申請・合格・承認件数</t>
  </si>
  <si>
    <t>潜在性結核</t>
  </si>
  <si>
    <t>感染症</t>
  </si>
  <si>
    <t>第６表　入院勧告・措置状況、保健所別</t>
  </si>
  <si>
    <t>後　期　高　齢　者</t>
  </si>
  <si>
    <t>第１表　感染症法による結核定期健康診断、予防接種法によるＢＣＧ予防接種者数、年度・保健所別</t>
  </si>
  <si>
    <t>20</t>
  </si>
  <si>
    <t>ツベルクリン反応検査</t>
  </si>
  <si>
    <t>被発見者数</t>
  </si>
  <si>
    <t>12</t>
  </si>
  <si>
    <t>13</t>
  </si>
  <si>
    <t>14</t>
  </si>
  <si>
    <t>15</t>
  </si>
  <si>
    <t>16</t>
  </si>
  <si>
    <t>17</t>
  </si>
  <si>
    <t>18</t>
  </si>
  <si>
    <t>19</t>
  </si>
  <si>
    <r>
      <t>平成</t>
    </r>
    <r>
      <rPr>
        <sz val="11"/>
        <rFont val="ＪＳ明朝"/>
        <family val="1"/>
      </rPr>
      <t>２</t>
    </r>
    <r>
      <rPr>
        <sz val="12"/>
        <rFont val="HGS教科書体"/>
        <family val="1"/>
      </rPr>
      <t>年度</t>
    </r>
  </si>
  <si>
    <t>（％）</t>
  </si>
  <si>
    <t>（％）</t>
  </si>
  <si>
    <r>
      <t>平成</t>
    </r>
    <r>
      <rPr>
        <sz val="11"/>
        <rFont val="ＪＳ明朝"/>
        <family val="1"/>
      </rPr>
      <t>２</t>
    </r>
    <r>
      <rPr>
        <sz val="12"/>
        <rFont val="HGS教科書体"/>
        <family val="1"/>
      </rPr>
      <t>年度</t>
    </r>
  </si>
  <si>
    <t>かくたん          検査者数</t>
  </si>
  <si>
    <t>ＢＣＧ            接種者数</t>
  </si>
  <si>
    <t>ＢＣＧ　　　　　　　　　接種者数</t>
  </si>
  <si>
    <t>ツベルクリン　　　　　　　　検査者数</t>
  </si>
  <si>
    <t>直接又は　　　　　特殊撮影者数</t>
  </si>
  <si>
    <t>年　次　　　　　　　　　　保健所</t>
  </si>
  <si>
    <t>県北</t>
  </si>
  <si>
    <t>県中</t>
  </si>
  <si>
    <t>相双</t>
  </si>
  <si>
    <t>断     層               撮影者数</t>
  </si>
  <si>
    <t>年　次　　　　　　　　　　　　保健所</t>
  </si>
  <si>
    <r>
      <t>平成</t>
    </r>
    <r>
      <rPr>
        <sz val="10"/>
        <rFont val="ＪＳ明朝"/>
        <family val="1"/>
      </rPr>
      <t>２</t>
    </r>
    <r>
      <rPr>
        <sz val="11"/>
        <rFont val="HGP教科書体"/>
        <family val="1"/>
      </rPr>
      <t>年度</t>
    </r>
  </si>
  <si>
    <t>そ</t>
  </si>
  <si>
    <t>の</t>
  </si>
  <si>
    <t>社会保険（家族）</t>
  </si>
  <si>
    <t>社会保険（本人）</t>
  </si>
  <si>
    <t>国民健康保険　　　　　　　　　　　　（退職本人）</t>
  </si>
  <si>
    <t>国民健康保険　　　　　　　　　　　　（退職家族）</t>
  </si>
  <si>
    <t>生　活　保　護</t>
  </si>
  <si>
    <t>　※（　）内は非定型抗酸菌陽性を含む</t>
  </si>
  <si>
    <r>
      <t>４</t>
    </r>
    <r>
      <rPr>
        <sz val="11"/>
        <rFont val="HGP教科書体"/>
        <family val="1"/>
      </rPr>
      <t>歳</t>
    </r>
  </si>
  <si>
    <r>
      <t>平成</t>
    </r>
    <r>
      <rPr>
        <sz val="11"/>
        <rFont val="ＪＳ明朝"/>
        <family val="1"/>
      </rPr>
      <t>２</t>
    </r>
    <r>
      <rPr>
        <sz val="12"/>
        <rFont val="HGP教科書体"/>
        <family val="1"/>
      </rPr>
      <t>年</t>
    </r>
  </si>
  <si>
    <t>70</t>
  </si>
  <si>
    <t>(4419)</t>
  </si>
  <si>
    <t>(46)</t>
  </si>
  <si>
    <t>(68)</t>
  </si>
  <si>
    <t>(2450)</t>
  </si>
  <si>
    <t>(20)</t>
  </si>
  <si>
    <t>(32)</t>
  </si>
  <si>
    <t>(1294)</t>
  </si>
  <si>
    <t>(5)</t>
  </si>
  <si>
    <t>(879)</t>
  </si>
  <si>
    <t>(887)</t>
  </si>
  <si>
    <t>2</t>
  </si>
  <si>
    <t>3</t>
  </si>
  <si>
    <t>(3)</t>
  </si>
  <si>
    <t>6</t>
  </si>
  <si>
    <t>53</t>
  </si>
  <si>
    <t>-</t>
  </si>
  <si>
    <t>72</t>
  </si>
  <si>
    <t>69</t>
  </si>
  <si>
    <t>125</t>
  </si>
  <si>
    <t>126</t>
  </si>
  <si>
    <t>317</t>
  </si>
  <si>
    <t>(45)</t>
  </si>
  <si>
    <t>(42)</t>
  </si>
  <si>
    <t>(37)</t>
  </si>
  <si>
    <t>(27)</t>
  </si>
  <si>
    <t>(195)</t>
  </si>
  <si>
    <t>(139)</t>
  </si>
  <si>
    <t>(315)</t>
  </si>
  <si>
    <t>(201)</t>
  </si>
  <si>
    <t>(434)</t>
  </si>
  <si>
    <t>(231)</t>
  </si>
  <si>
    <t>(741)</t>
  </si>
  <si>
    <t>(318)</t>
  </si>
  <si>
    <t>(1176)</t>
  </si>
  <si>
    <t>(596)</t>
  </si>
  <si>
    <t>(1362)</t>
  </si>
  <si>
    <t>(844)</t>
  </si>
  <si>
    <t>-</t>
  </si>
  <si>
    <t>12</t>
  </si>
  <si>
    <t>13</t>
  </si>
  <si>
    <t>14</t>
  </si>
  <si>
    <t>15</t>
  </si>
  <si>
    <t>16</t>
  </si>
  <si>
    <t>17</t>
  </si>
  <si>
    <t>18</t>
  </si>
  <si>
    <t>19</t>
  </si>
  <si>
    <t>20</t>
  </si>
  <si>
    <t>不活</t>
  </si>
  <si>
    <t>登録時喀痰塗抹陽性</t>
  </si>
  <si>
    <t>活　動　性　肺　結　核</t>
  </si>
  <si>
    <t>登録時陰性　　　　　　　そ　の　他</t>
  </si>
  <si>
    <t>不活動性</t>
  </si>
  <si>
    <t>登録患者</t>
  </si>
  <si>
    <t>喀　　痰　</t>
  </si>
  <si>
    <t>－</t>
  </si>
  <si>
    <t>－</t>
  </si>
  <si>
    <t>－</t>
  </si>
  <si>
    <t>－</t>
  </si>
  <si>
    <t>－</t>
  </si>
  <si>
    <t>－</t>
  </si>
  <si>
    <t>0731</t>
  </si>
  <si>
    <t>0769</t>
  </si>
  <si>
    <t>－</t>
  </si>
  <si>
    <t>罹患率　　　　　　　　　　　　　　　　　　　（人口10万対）</t>
  </si>
  <si>
    <t>入　　院</t>
  </si>
  <si>
    <t>不　明</t>
  </si>
  <si>
    <t>感染症肺結核患者</t>
  </si>
  <si>
    <r>
      <t>平成</t>
    </r>
    <r>
      <rPr>
        <sz val="11"/>
        <rFont val="ＪＳ明朝"/>
        <family val="1"/>
      </rPr>
      <t>２</t>
    </r>
    <r>
      <rPr>
        <sz val="12"/>
        <rFont val="HGS教科書体"/>
        <family val="1"/>
      </rPr>
      <t>年</t>
    </r>
  </si>
  <si>
    <t>年度末在院           患者数</t>
  </si>
  <si>
    <t>年間措置　　　　　　　患者数</t>
  </si>
  <si>
    <t>年度当初　　　　　　　在院患者数</t>
  </si>
  <si>
    <r>
      <t>年間措置患者数の　　　　　　　　　　　　　　人口</t>
    </r>
    <r>
      <rPr>
        <sz val="11"/>
        <rFont val="ＪＳ明朝"/>
        <family val="1"/>
      </rPr>
      <t>10</t>
    </r>
    <r>
      <rPr>
        <sz val="12"/>
        <rFont val="HGP教科書体"/>
        <family val="1"/>
      </rPr>
      <t>万対比</t>
    </r>
  </si>
  <si>
    <r>
      <t>平成</t>
    </r>
    <r>
      <rPr>
        <sz val="10"/>
        <rFont val="ＪＳ明朝"/>
        <family val="1"/>
      </rPr>
      <t>２</t>
    </r>
    <r>
      <rPr>
        <sz val="12"/>
        <rFont val="HGP教科書体"/>
        <family val="1"/>
      </rPr>
      <t>年</t>
    </r>
  </si>
  <si>
    <t>30～39</t>
  </si>
  <si>
    <t>40～49</t>
  </si>
  <si>
    <t>50～59</t>
  </si>
  <si>
    <t>60～69</t>
  </si>
  <si>
    <t>５～９</t>
  </si>
  <si>
    <t>10～14</t>
  </si>
  <si>
    <t>15～19</t>
  </si>
  <si>
    <t>20～29</t>
  </si>
  <si>
    <t>※平成10年より活動性分類改正あり、非定型抗酸菌症を別掲とした。</t>
  </si>
  <si>
    <t>第２表　感染症法による結核接触者健康診断実施者数、年度・保健所別(1/2)</t>
  </si>
  <si>
    <t>第２表　感染症法による結核接触者健康診断実施者数、年度・保健所別(2/2)</t>
  </si>
  <si>
    <t>国民健康保険              （一般）</t>
  </si>
  <si>
    <r>
      <t>平成</t>
    </r>
    <r>
      <rPr>
        <sz val="9"/>
        <rFont val="ＪＳ明朝"/>
        <family val="1"/>
      </rPr>
      <t>２</t>
    </r>
    <r>
      <rPr>
        <sz val="11"/>
        <rFont val="HGP教科書体"/>
        <family val="1"/>
      </rPr>
      <t>年</t>
    </r>
  </si>
  <si>
    <t>（２）　活動性分類別</t>
  </si>
  <si>
    <t>非定型                抗酸菌                   陽性治療                   （別 掲）</t>
  </si>
  <si>
    <t>（３）　受療状況別・保健所別</t>
  </si>
  <si>
    <t>※(　）内は非定型抗酸菌陽性を含む.</t>
  </si>
  <si>
    <t>※(　）内は非定型抗酸菌陽性を含む。</t>
  </si>
  <si>
    <t>肺  外           活動性                                   結  核</t>
  </si>
  <si>
    <t>第４表　結核登録者数、保健所別(3/3)</t>
  </si>
  <si>
    <t>０～</t>
  </si>
  <si>
    <t>21</t>
  </si>
  <si>
    <t>22</t>
  </si>
  <si>
    <t>第4表登録者数総数</t>
  </si>
  <si>
    <t>福島県人口</t>
  </si>
  <si>
    <t>判定結果</t>
  </si>
  <si>
    <t>要医療者</t>
  </si>
  <si>
    <t>第４表　結核登録者数、保健所別</t>
  </si>
  <si>
    <t>登　録　時
その他の結核菌陽性</t>
  </si>
  <si>
    <t>登録率
（人口10万対）</t>
  </si>
  <si>
    <t>潜在性結核
感染症
（治療・観察中）
（別　掲）</t>
  </si>
  <si>
    <t>22</t>
  </si>
  <si>
    <t>23</t>
  </si>
  <si>
    <t>人口1-万対</t>
  </si>
  <si>
    <t>1--</t>
  </si>
  <si>
    <t>28-</t>
  </si>
  <si>
    <t>3-</t>
  </si>
  <si>
    <t>7-</t>
  </si>
  <si>
    <t>2-13/3/6</t>
  </si>
  <si>
    <t>414-1</t>
  </si>
  <si>
    <t>※　感染症法第５３条の２に基づく報告による。</t>
  </si>
  <si>
    <t>　　　事業報告の数値を掲載している。）</t>
  </si>
  <si>
    <t>23</t>
  </si>
  <si>
    <t>24</t>
  </si>
  <si>
    <t>平成 24 年度</t>
  </si>
  <si>
    <t>-</t>
  </si>
  <si>
    <t>　　（ただし、平成23年度、平成24年度のＢＣＧ接種者数については東日本大震災の影響により計上が無かったため、参考値として地域保健・健康増進</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</si>
</sst>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_);\(0\)"/>
    <numFmt numFmtId="179" formatCode="0_ "/>
    <numFmt numFmtId="180" formatCode="#,##0.0;[Red]\-#,##0.0"/>
    <numFmt numFmtId="181" formatCode="0.000_ "/>
    <numFmt numFmtId="182" formatCode="0.0_ "/>
    <numFmt numFmtId="183" formatCode="0.0%"/>
    <numFmt numFmtId="184" formatCode="0.00_);[Red]\(0.00\)"/>
    <numFmt numFmtId="185" formatCode="0_);[Red]\(0\)"/>
    <numFmt numFmtId="186" formatCode="0.00_ "/>
    <numFmt numFmtId="187" formatCode="0.0_);[Red]\(0.0\)"/>
    <numFmt numFmtId="188" formatCode="[&lt;=999]000;[&lt;=99999]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 \)"/>
    <numFmt numFmtId="195" formatCode="\(\ \ \ \ \ \ \)"/>
    <numFmt numFmtId="196" formatCode="\(\ 00\ \)"/>
    <numFmt numFmtId="197" formatCode="\(00\)"/>
    <numFmt numFmtId="198" formatCode="\(0\)"/>
    <numFmt numFmtId="199" formatCode="\(0,000\)"/>
    <numFmt numFmtId="200" formatCode="\(\ 00.0\)"/>
    <numFmt numFmtId="201" formatCode="#,##0_ "/>
    <numFmt numFmtId="202" formatCode="#,##0_);[Red]\(#,##0\)"/>
    <numFmt numFmtId="203" formatCode="0.0000000"/>
    <numFmt numFmtId="204" formatCode="0.000000"/>
    <numFmt numFmtId="205" formatCode="0.00000"/>
    <numFmt numFmtId="206" formatCode="0.0000"/>
    <numFmt numFmtId="207" formatCode="0.000"/>
    <numFmt numFmtId="208" formatCode="0.00000000"/>
    <numFmt numFmtId="209" formatCode="0.000_);[Red]\(0.000\)"/>
    <numFmt numFmtId="210" formatCode="#,##0;&quot;△ &quot;#,##0"/>
    <numFmt numFmtId="211" formatCode="#,##0.0_ ;[Red]\-#,##0.0\ "/>
    <numFmt numFmtId="212" formatCode="#,##0_ ;[Red]\-#,##0\ "/>
    <numFmt numFmtId="213" formatCode="_ * #,##0.0_ ;_ * \-#,##0.0_ ;_ * &quot;-&quot;?_ ;_ @_ "/>
    <numFmt numFmtId="214" formatCode="_ * #,##0.000_ ;_ * \-#,##0.000_ ;_ * &quot;-&quot;???_ ;_ @_ "/>
    <numFmt numFmtId="215" formatCode="#,##0.0_ "/>
    <numFmt numFmtId="216" formatCode="#,##0;&quot;△&quot;#,##0"/>
  </numFmts>
  <fonts count="6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1"/>
      <name val="ＭＳ Ｐ明朝"/>
      <family val="1"/>
    </font>
    <font>
      <sz val="10"/>
      <name val="ＭＳ Ｐ明朝"/>
      <family val="1"/>
    </font>
    <font>
      <sz val="11"/>
      <name val="ＭＳ Ｐ明朝"/>
      <family val="1"/>
    </font>
    <font>
      <sz val="12"/>
      <name val="HGS教科書体"/>
      <family val="1"/>
    </font>
    <font>
      <sz val="11"/>
      <name val="HGS教科書体"/>
      <family val="1"/>
    </font>
    <font>
      <sz val="10"/>
      <name val="ＭＳ 明朝"/>
      <family val="1"/>
    </font>
    <font>
      <sz val="11"/>
      <name val="ＪＳ明朝"/>
      <family val="1"/>
    </font>
    <font>
      <sz val="10"/>
      <name val="HGPｺﾞｼｯｸM"/>
      <family val="3"/>
    </font>
    <font>
      <sz val="11"/>
      <name val="HGPｺﾞｼｯｸM"/>
      <family val="3"/>
    </font>
    <font>
      <sz val="11"/>
      <name val="HGP教科書体"/>
      <family val="1"/>
    </font>
    <font>
      <sz val="12"/>
      <name val="HGP教科書体"/>
      <family val="1"/>
    </font>
    <font>
      <b/>
      <sz val="12"/>
      <name val="ＪＳ明朝"/>
      <family val="1"/>
    </font>
    <font>
      <b/>
      <sz val="10"/>
      <name val="HGPｺﾞｼｯｸM"/>
      <family val="3"/>
    </font>
    <font>
      <b/>
      <sz val="11"/>
      <name val="ＭＳ 明朝"/>
      <family val="1"/>
    </font>
    <font>
      <sz val="11"/>
      <name val="ＭＳ 明朝"/>
      <family val="1"/>
    </font>
    <font>
      <sz val="10"/>
      <name val="ＪＳ明朝"/>
      <family val="1"/>
    </font>
    <font>
      <b/>
      <sz val="11"/>
      <name val="ＪＳ明朝"/>
      <family val="1"/>
    </font>
    <font>
      <sz val="11"/>
      <name val="HGSｺﾞｼｯｸM"/>
      <family val="3"/>
    </font>
    <font>
      <b/>
      <sz val="12"/>
      <name val="ＭＳ 明朝"/>
      <family val="1"/>
    </font>
    <font>
      <sz val="8"/>
      <name val="ＭＳ Ｐゴシック"/>
      <family val="3"/>
    </font>
    <font>
      <sz val="9"/>
      <name val="中ゴシック体"/>
      <family val="3"/>
    </font>
    <font>
      <sz val="9"/>
      <name val="ＪＳ明朝"/>
      <family val="1"/>
    </font>
    <font>
      <b/>
      <sz val="12"/>
      <name val="ＭＳ Ｐ明朝"/>
      <family val="1"/>
    </font>
    <font>
      <sz val="12"/>
      <name val="HGPｺﾞｼｯｸM"/>
      <family val="3"/>
    </font>
    <font>
      <sz val="12"/>
      <name val="ＭＳ Ｐ明朝"/>
      <family val="1"/>
    </font>
    <font>
      <b/>
      <sz val="12"/>
      <name val="HGPｺﾞｼｯｸM"/>
      <family val="3"/>
    </font>
    <font>
      <sz val="14"/>
      <name val="HGP教科書体"/>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4" fillId="0" borderId="0">
      <alignment/>
      <protection/>
    </xf>
    <xf numFmtId="0" fontId="3" fillId="0" borderId="0" applyNumberFormat="0" applyFill="0" applyBorder="0" applyAlignment="0" applyProtection="0"/>
    <xf numFmtId="0" fontId="65" fillId="31" borderId="0" applyNumberFormat="0" applyBorder="0" applyAlignment="0" applyProtection="0"/>
  </cellStyleXfs>
  <cellXfs count="68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right"/>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38" fontId="5" fillId="0" borderId="0" xfId="49" applyFont="1" applyFill="1" applyBorder="1" applyAlignment="1">
      <alignment/>
    </xf>
    <xf numFmtId="0" fontId="5" fillId="0" borderId="0" xfId="0" applyFont="1" applyFill="1" applyBorder="1" applyAlignment="1">
      <alignment horizontal="right"/>
    </xf>
    <xf numFmtId="0" fontId="5" fillId="0" borderId="0" xfId="0" applyFont="1" applyBorder="1" applyAlignment="1">
      <alignment horizontal="center"/>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0" fontId="6" fillId="0" borderId="0" xfId="0" applyFont="1" applyAlignment="1">
      <alignment/>
    </xf>
    <xf numFmtId="0" fontId="6" fillId="0" borderId="10" xfId="0" applyFont="1" applyBorder="1" applyAlignment="1">
      <alignment/>
    </xf>
    <xf numFmtId="0" fontId="6" fillId="0" borderId="0" xfId="0" applyFont="1" applyAlignment="1">
      <alignment horizontal="center"/>
    </xf>
    <xf numFmtId="38" fontId="6" fillId="0" borderId="0" xfId="49" applyFont="1" applyBorder="1" applyAlignment="1">
      <alignment/>
    </xf>
    <xf numFmtId="0" fontId="6" fillId="0" borderId="0" xfId="0" applyFont="1" applyBorder="1" applyAlignment="1">
      <alignment/>
    </xf>
    <xf numFmtId="0" fontId="6" fillId="0" borderId="0" xfId="0" applyFont="1" applyAlignment="1">
      <alignment horizontal="center" vertical="center"/>
    </xf>
    <xf numFmtId="0" fontId="6" fillId="0" borderId="0" xfId="0" applyFont="1" applyBorder="1" applyAlignment="1">
      <alignment horizontal="right"/>
    </xf>
    <xf numFmtId="189" fontId="6" fillId="0" borderId="0" xfId="0" applyNumberFormat="1" applyFont="1" applyBorder="1" applyAlignment="1">
      <alignment/>
    </xf>
    <xf numFmtId="0" fontId="6" fillId="0" borderId="0" xfId="0" applyNumberFormat="1" applyFont="1" applyAlignment="1">
      <alignment/>
    </xf>
    <xf numFmtId="38" fontId="6" fillId="0" borderId="0" xfId="49" applyFont="1" applyBorder="1" applyAlignment="1">
      <alignment horizontal="right"/>
    </xf>
    <xf numFmtId="201" fontId="6" fillId="0" borderId="0" xfId="0" applyNumberFormat="1" applyFont="1" applyAlignment="1">
      <alignment/>
    </xf>
    <xf numFmtId="0" fontId="6" fillId="0" borderId="0" xfId="0" applyFont="1" applyAlignment="1">
      <alignment horizontal="right" vertical="top" wrapText="1"/>
    </xf>
    <xf numFmtId="189" fontId="6" fillId="0" borderId="0" xfId="0" applyNumberFormat="1" applyFont="1" applyAlignment="1">
      <alignment/>
    </xf>
    <xf numFmtId="0" fontId="6" fillId="0" borderId="0" xfId="0" applyFont="1" applyAlignment="1">
      <alignment vertical="center"/>
    </xf>
    <xf numFmtId="49" fontId="6" fillId="0" borderId="0" xfId="0" applyNumberFormat="1" applyFont="1" applyAlignment="1">
      <alignment horizontal="center" vertical="center"/>
    </xf>
    <xf numFmtId="180" fontId="6" fillId="0" borderId="0" xfId="49" applyNumberFormat="1" applyFont="1" applyBorder="1" applyAlignment="1">
      <alignment/>
    </xf>
    <xf numFmtId="49" fontId="5" fillId="0" borderId="0" xfId="0" applyNumberFormat="1" applyFont="1" applyBorder="1" applyAlignment="1">
      <alignment horizontal="right"/>
    </xf>
    <xf numFmtId="38" fontId="6" fillId="0" borderId="0" xfId="49" applyFont="1" applyAlignment="1">
      <alignment horizontal="right"/>
    </xf>
    <xf numFmtId="180" fontId="6" fillId="0" borderId="10" xfId="49" applyNumberFormat="1"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Alignment="1">
      <alignment horizontal="right" vertical="top" wrapText="1"/>
    </xf>
    <xf numFmtId="0" fontId="5" fillId="0" borderId="0" xfId="0" applyNumberFormat="1" applyFont="1" applyBorder="1" applyAlignment="1">
      <alignment horizontal="right"/>
    </xf>
    <xf numFmtId="0" fontId="5" fillId="0" borderId="0" xfId="0" applyNumberFormat="1" applyFont="1" applyFill="1" applyBorder="1" applyAlignment="1">
      <alignment horizontal="right"/>
    </xf>
    <xf numFmtId="38" fontId="6" fillId="0" borderId="10" xfId="49" applyFont="1" applyBorder="1" applyAlignment="1">
      <alignment horizontal="right"/>
    </xf>
    <xf numFmtId="49" fontId="6" fillId="0" borderId="0"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distributed"/>
    </xf>
    <xf numFmtId="0" fontId="7" fillId="0" borderId="10" xfId="0" applyFont="1" applyBorder="1" applyAlignment="1">
      <alignment horizontal="distributed"/>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0" xfId="0" applyFont="1" applyBorder="1" applyAlignment="1">
      <alignment horizontal="right"/>
    </xf>
    <xf numFmtId="49" fontId="7" fillId="0" borderId="0" xfId="0" applyNumberFormat="1" applyFont="1" applyAlignment="1">
      <alignment horizontal="center" shrinkToFit="1"/>
    </xf>
    <xf numFmtId="0" fontId="7" fillId="0" borderId="0" xfId="0" applyFont="1" applyAlignment="1">
      <alignment horizontal="center" shrinkToFit="1"/>
    </xf>
    <xf numFmtId="41" fontId="11" fillId="0" borderId="14" xfId="49" applyNumberFormat="1" applyFont="1" applyBorder="1" applyAlignment="1">
      <alignment/>
    </xf>
    <xf numFmtId="41" fontId="11" fillId="0" borderId="14" xfId="49" applyNumberFormat="1" applyFont="1" applyBorder="1" applyAlignment="1">
      <alignment horizontal="right"/>
    </xf>
    <xf numFmtId="41" fontId="11" fillId="0" borderId="15" xfId="0" applyNumberFormat="1" applyFont="1" applyBorder="1" applyAlignment="1">
      <alignment horizontal="right"/>
    </xf>
    <xf numFmtId="41" fontId="11" fillId="0" borderId="16" xfId="0" applyNumberFormat="1" applyFont="1" applyBorder="1" applyAlignment="1">
      <alignment/>
    </xf>
    <xf numFmtId="41" fontId="11" fillId="0" borderId="0" xfId="0" applyNumberFormat="1" applyFont="1" applyAlignment="1">
      <alignment/>
    </xf>
    <xf numFmtId="41" fontId="11" fillId="0" borderId="14" xfId="0" applyNumberFormat="1" applyFont="1" applyBorder="1" applyAlignment="1">
      <alignment horizontal="right"/>
    </xf>
    <xf numFmtId="41" fontId="11" fillId="0" borderId="0" xfId="0" applyNumberFormat="1" applyFont="1" applyAlignment="1">
      <alignment horizontal="right"/>
    </xf>
    <xf numFmtId="41" fontId="11" fillId="0" borderId="16" xfId="49" applyNumberFormat="1" applyFont="1" applyBorder="1" applyAlignment="1">
      <alignment/>
    </xf>
    <xf numFmtId="41" fontId="11" fillId="0" borderId="15" xfId="49" applyNumberFormat="1" applyFont="1" applyBorder="1" applyAlignment="1">
      <alignment/>
    </xf>
    <xf numFmtId="41" fontId="12" fillId="0" borderId="15" xfId="49" applyNumberFormat="1" applyFont="1" applyBorder="1" applyAlignment="1">
      <alignment/>
    </xf>
    <xf numFmtId="41" fontId="11" fillId="0" borderId="0" xfId="49" applyNumberFormat="1" applyFont="1" applyAlignment="1">
      <alignment/>
    </xf>
    <xf numFmtId="41" fontId="11" fillId="0" borderId="0" xfId="49" applyNumberFormat="1" applyFont="1" applyBorder="1" applyAlignment="1">
      <alignment/>
    </xf>
    <xf numFmtId="41" fontId="12" fillId="0" borderId="0" xfId="49" applyNumberFormat="1" applyFont="1" applyBorder="1" applyAlignment="1">
      <alignment/>
    </xf>
    <xf numFmtId="0" fontId="13" fillId="0" borderId="17" xfId="0" applyFont="1" applyBorder="1" applyAlignment="1">
      <alignment horizontal="center"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49" fontId="10" fillId="0" borderId="0" xfId="0" applyNumberFormat="1" applyFont="1" applyAlignment="1">
      <alignment horizontal="center"/>
    </xf>
    <xf numFmtId="49" fontId="15" fillId="0" borderId="0" xfId="0" applyNumberFormat="1" applyFont="1" applyAlignment="1">
      <alignment horizontal="center"/>
    </xf>
    <xf numFmtId="179" fontId="5" fillId="0" borderId="0" xfId="0" applyNumberFormat="1" applyFont="1" applyAlignment="1">
      <alignment/>
    </xf>
    <xf numFmtId="3" fontId="5" fillId="0" borderId="0" xfId="0" applyNumberFormat="1" applyFont="1" applyAlignment="1">
      <alignment/>
    </xf>
    <xf numFmtId="0" fontId="13" fillId="0" borderId="2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4" fillId="0" borderId="0" xfId="0" applyFont="1" applyAlignment="1">
      <alignment horizontal="distributed"/>
    </xf>
    <xf numFmtId="0" fontId="14" fillId="0" borderId="10" xfId="0" applyFont="1" applyBorder="1" applyAlignment="1">
      <alignment horizontal="distributed"/>
    </xf>
    <xf numFmtId="0" fontId="14" fillId="32" borderId="21" xfId="0" applyFont="1" applyFill="1" applyBorder="1" applyAlignment="1">
      <alignment horizontal="center" vertical="center"/>
    </xf>
    <xf numFmtId="0" fontId="6" fillId="32" borderId="0" xfId="0" applyFont="1" applyFill="1" applyAlignment="1">
      <alignment/>
    </xf>
    <xf numFmtId="0" fontId="6" fillId="32" borderId="10" xfId="0" applyFont="1" applyFill="1" applyBorder="1" applyAlignment="1">
      <alignment/>
    </xf>
    <xf numFmtId="0" fontId="6" fillId="32" borderId="10" xfId="0" applyFont="1" applyFill="1" applyBorder="1" applyAlignment="1">
      <alignment horizontal="right"/>
    </xf>
    <xf numFmtId="0" fontId="6" fillId="32" borderId="0" xfId="0" applyFont="1" applyFill="1" applyAlignment="1">
      <alignment horizontal="center" vertical="center"/>
    </xf>
    <xf numFmtId="0" fontId="6" fillId="32" borderId="0" xfId="0" applyFont="1" applyFill="1" applyBorder="1" applyAlignment="1">
      <alignment/>
    </xf>
    <xf numFmtId="0" fontId="14" fillId="32" borderId="11"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17" xfId="0" applyFont="1" applyFill="1" applyBorder="1" applyAlignment="1">
      <alignment horizontal="center" vertical="center"/>
    </xf>
    <xf numFmtId="0" fontId="14" fillId="32" borderId="13" xfId="0" applyFont="1" applyFill="1" applyBorder="1" applyAlignment="1">
      <alignment horizontal="center" vertical="center"/>
    </xf>
    <xf numFmtId="189" fontId="6" fillId="32" borderId="0" xfId="0" applyNumberFormat="1" applyFont="1" applyFill="1" applyBorder="1" applyAlignment="1">
      <alignment/>
    </xf>
    <xf numFmtId="0" fontId="6" fillId="32" borderId="0" xfId="0" applyFont="1" applyFill="1" applyAlignment="1">
      <alignment horizontal="right" vertical="top" wrapText="1"/>
    </xf>
    <xf numFmtId="189" fontId="6" fillId="32" borderId="0" xfId="0" applyNumberFormat="1" applyFont="1" applyFill="1" applyAlignment="1">
      <alignment/>
    </xf>
    <xf numFmtId="49" fontId="10" fillId="32" borderId="0" xfId="0" applyNumberFormat="1" applyFont="1" applyFill="1" applyAlignment="1">
      <alignment horizontal="center"/>
    </xf>
    <xf numFmtId="198" fontId="12" fillId="32" borderId="0" xfId="49" applyNumberFormat="1" applyFont="1" applyFill="1" applyBorder="1" applyAlignment="1">
      <alignment horizontal="right"/>
    </xf>
    <xf numFmtId="198" fontId="12" fillId="32" borderId="16" xfId="49" applyNumberFormat="1" applyFont="1" applyFill="1" applyBorder="1" applyAlignment="1">
      <alignment horizontal="right"/>
    </xf>
    <xf numFmtId="198" fontId="12" fillId="32" borderId="16" xfId="0" applyNumberFormat="1" applyFont="1" applyFill="1" applyBorder="1" applyAlignment="1">
      <alignment/>
    </xf>
    <xf numFmtId="49" fontId="14" fillId="0" borderId="0" xfId="0" applyNumberFormat="1" applyFont="1" applyAlignment="1">
      <alignment horizontal="center"/>
    </xf>
    <xf numFmtId="41" fontId="12" fillId="0" borderId="0" xfId="0" applyNumberFormat="1" applyFont="1" applyBorder="1" applyAlignment="1">
      <alignment horizontal="right"/>
    </xf>
    <xf numFmtId="41" fontId="12" fillId="0" borderId="15" xfId="0" applyNumberFormat="1" applyFont="1" applyBorder="1" applyAlignment="1">
      <alignment/>
    </xf>
    <xf numFmtId="0" fontId="6" fillId="0" borderId="10" xfId="0" applyFont="1" applyBorder="1" applyAlignment="1">
      <alignment horizontal="right"/>
    </xf>
    <xf numFmtId="49" fontId="14" fillId="32" borderId="22" xfId="0" applyNumberFormat="1" applyFont="1" applyFill="1" applyBorder="1" applyAlignment="1">
      <alignment horizontal="center" vertical="center"/>
    </xf>
    <xf numFmtId="49" fontId="14" fillId="32" borderId="23" xfId="0" applyNumberFormat="1" applyFont="1" applyFill="1" applyBorder="1" applyAlignment="1">
      <alignment horizontal="center" vertical="center"/>
    </xf>
    <xf numFmtId="49" fontId="14" fillId="32" borderId="13" xfId="0" applyNumberFormat="1" applyFont="1" applyFill="1" applyBorder="1" applyAlignment="1">
      <alignment horizontal="center" vertical="center"/>
    </xf>
    <xf numFmtId="49" fontId="14" fillId="32" borderId="12" xfId="0" applyNumberFormat="1" applyFont="1" applyFill="1" applyBorder="1" applyAlignment="1">
      <alignment horizontal="center" vertical="center"/>
    </xf>
    <xf numFmtId="0" fontId="6" fillId="32" borderId="0" xfId="0" applyFont="1" applyFill="1" applyBorder="1" applyAlignment="1">
      <alignment horizontal="right"/>
    </xf>
    <xf numFmtId="49" fontId="5" fillId="32" borderId="0" xfId="0" applyNumberFormat="1" applyFont="1" applyFill="1" applyBorder="1" applyAlignment="1">
      <alignment horizontal="right"/>
    </xf>
    <xf numFmtId="49" fontId="4" fillId="32" borderId="0" xfId="0" applyNumberFormat="1" applyFont="1" applyFill="1" applyAlignment="1">
      <alignment/>
    </xf>
    <xf numFmtId="49" fontId="6" fillId="32" borderId="10" xfId="0" applyNumberFormat="1" applyFont="1" applyFill="1" applyBorder="1" applyAlignment="1">
      <alignment/>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49" fontId="6" fillId="32" borderId="0" xfId="0" applyNumberFormat="1" applyFont="1" applyFill="1" applyBorder="1" applyAlignment="1">
      <alignment horizontal="right"/>
    </xf>
    <xf numFmtId="49" fontId="6" fillId="32" borderId="0" xfId="49" applyNumberFormat="1" applyFont="1" applyFill="1" applyBorder="1" applyAlignment="1">
      <alignment horizontal="right"/>
    </xf>
    <xf numFmtId="200" fontId="6" fillId="32" borderId="0" xfId="0" applyNumberFormat="1" applyFont="1" applyFill="1" applyBorder="1" applyAlignment="1">
      <alignment horizontal="right"/>
    </xf>
    <xf numFmtId="38" fontId="12" fillId="32" borderId="15" xfId="49" applyFont="1" applyFill="1" applyBorder="1" applyAlignment="1">
      <alignment/>
    </xf>
    <xf numFmtId="198" fontId="12" fillId="32" borderId="16" xfId="49" applyNumberFormat="1" applyFont="1" applyFill="1" applyBorder="1" applyAlignment="1">
      <alignment/>
    </xf>
    <xf numFmtId="38" fontId="12" fillId="32" borderId="0" xfId="49" applyFont="1" applyFill="1" applyBorder="1" applyAlignment="1">
      <alignment/>
    </xf>
    <xf numFmtId="198" fontId="12" fillId="32" borderId="0" xfId="49" applyNumberFormat="1" applyFont="1" applyFill="1" applyBorder="1" applyAlignment="1">
      <alignment/>
    </xf>
    <xf numFmtId="38" fontId="12" fillId="32" borderId="15" xfId="49" applyFont="1" applyFill="1" applyBorder="1" applyAlignment="1">
      <alignment/>
    </xf>
    <xf numFmtId="38" fontId="12" fillId="32" borderId="0" xfId="49" applyFont="1" applyFill="1" applyBorder="1" applyAlignment="1">
      <alignment horizontal="right"/>
    </xf>
    <xf numFmtId="189" fontId="12" fillId="32" borderId="15" xfId="0" applyNumberFormat="1" applyFont="1" applyFill="1" applyBorder="1" applyAlignment="1">
      <alignment/>
    </xf>
    <xf numFmtId="198" fontId="12" fillId="32" borderId="0" xfId="0" applyNumberFormat="1" applyFont="1" applyFill="1" applyBorder="1" applyAlignment="1">
      <alignment/>
    </xf>
    <xf numFmtId="189" fontId="12" fillId="32" borderId="0" xfId="0" applyNumberFormat="1" applyFont="1" applyFill="1" applyBorder="1" applyAlignment="1">
      <alignment/>
    </xf>
    <xf numFmtId="198" fontId="12" fillId="32" borderId="0" xfId="49" applyNumberFormat="1" applyFont="1" applyFill="1" applyBorder="1" applyAlignment="1">
      <alignment/>
    </xf>
    <xf numFmtId="38" fontId="12" fillId="32" borderId="0" xfId="49" applyFont="1" applyFill="1" applyBorder="1" applyAlignment="1">
      <alignment/>
    </xf>
    <xf numFmtId="199" fontId="12" fillId="32" borderId="16" xfId="49" applyNumberFormat="1" applyFont="1" applyFill="1" applyBorder="1" applyAlignment="1">
      <alignment/>
    </xf>
    <xf numFmtId="199" fontId="12" fillId="32" borderId="16" xfId="49" applyNumberFormat="1" applyFont="1" applyFill="1" applyBorder="1" applyAlignment="1">
      <alignment horizontal="right"/>
    </xf>
    <xf numFmtId="199" fontId="12" fillId="32" borderId="16" xfId="49" applyNumberFormat="1" applyFont="1" applyFill="1" applyBorder="1" applyAlignment="1">
      <alignment/>
    </xf>
    <xf numFmtId="199" fontId="12" fillId="32" borderId="0" xfId="49" applyNumberFormat="1" applyFont="1" applyFill="1" applyBorder="1" applyAlignment="1">
      <alignment/>
    </xf>
    <xf numFmtId="0" fontId="21" fillId="32" borderId="0" xfId="0" applyFont="1" applyFill="1" applyBorder="1" applyAlignment="1">
      <alignment horizontal="right"/>
    </xf>
    <xf numFmtId="38" fontId="21" fillId="32" borderId="17" xfId="49" applyFont="1" applyFill="1" applyBorder="1" applyAlignment="1">
      <alignment/>
    </xf>
    <xf numFmtId="38" fontId="21" fillId="32" borderId="15" xfId="49" applyFont="1" applyFill="1" applyBorder="1" applyAlignment="1">
      <alignment/>
    </xf>
    <xf numFmtId="0" fontId="21" fillId="32" borderId="0" xfId="49" applyNumberFormat="1" applyFont="1" applyFill="1" applyBorder="1" applyAlignment="1">
      <alignment horizontal="right"/>
    </xf>
    <xf numFmtId="0" fontId="21" fillId="32" borderId="15" xfId="0" applyFont="1" applyFill="1" applyBorder="1" applyAlignment="1">
      <alignment/>
    </xf>
    <xf numFmtId="0" fontId="21" fillId="32" borderId="0" xfId="0" applyNumberFormat="1" applyFont="1" applyFill="1" applyBorder="1" applyAlignment="1">
      <alignment/>
    </xf>
    <xf numFmtId="198" fontId="21" fillId="32" borderId="16" xfId="0" applyNumberFormat="1" applyFont="1" applyFill="1" applyBorder="1" applyAlignment="1">
      <alignment/>
    </xf>
    <xf numFmtId="180" fontId="21" fillId="32" borderId="15" xfId="49" applyNumberFormat="1" applyFont="1" applyFill="1" applyBorder="1" applyAlignment="1">
      <alignment/>
    </xf>
    <xf numFmtId="200" fontId="21" fillId="32" borderId="0" xfId="0" applyNumberFormat="1" applyFont="1" applyFill="1" applyBorder="1" applyAlignment="1">
      <alignment horizontal="right"/>
    </xf>
    <xf numFmtId="200" fontId="21" fillId="32" borderId="10" xfId="0" applyNumberFormat="1" applyFont="1" applyFill="1" applyBorder="1" applyAlignment="1">
      <alignment horizontal="right"/>
    </xf>
    <xf numFmtId="0" fontId="18" fillId="32" borderId="10" xfId="0" applyFont="1" applyFill="1" applyBorder="1" applyAlignment="1">
      <alignment horizontal="right"/>
    </xf>
    <xf numFmtId="0" fontId="7" fillId="32" borderId="0" xfId="0" applyFont="1" applyFill="1" applyAlignment="1">
      <alignment horizontal="center" vertical="center"/>
    </xf>
    <xf numFmtId="49" fontId="7" fillId="32" borderId="0" xfId="0" applyNumberFormat="1" applyFont="1" applyFill="1" applyAlignment="1">
      <alignment horizontal="center"/>
    </xf>
    <xf numFmtId="0" fontId="7" fillId="32" borderId="16" xfId="0" applyFont="1" applyFill="1" applyBorder="1" applyAlignment="1">
      <alignment horizontal="center"/>
    </xf>
    <xf numFmtId="0" fontId="7" fillId="32" borderId="16" xfId="0" applyFont="1" applyFill="1" applyBorder="1" applyAlignment="1">
      <alignment horizontal="distributed"/>
    </xf>
    <xf numFmtId="0" fontId="7" fillId="32" borderId="24" xfId="0" applyFont="1" applyFill="1" applyBorder="1" applyAlignment="1">
      <alignment horizontal="distributed"/>
    </xf>
    <xf numFmtId="0" fontId="7" fillId="32" borderId="25"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13" xfId="0" applyFont="1" applyFill="1" applyBorder="1" applyAlignment="1">
      <alignment horizontal="center" vertical="center"/>
    </xf>
    <xf numFmtId="0" fontId="7" fillId="32" borderId="29"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19" xfId="0" applyFont="1" applyFill="1" applyBorder="1" applyAlignment="1">
      <alignment horizontal="center" vertical="center"/>
    </xf>
    <xf numFmtId="49" fontId="10" fillId="32" borderId="16" xfId="0" applyNumberFormat="1" applyFont="1" applyFill="1" applyBorder="1" applyAlignment="1">
      <alignment horizontal="center"/>
    </xf>
    <xf numFmtId="41" fontId="21" fillId="32" borderId="0" xfId="0" applyNumberFormat="1" applyFont="1" applyFill="1" applyAlignment="1">
      <alignment horizontal="right"/>
    </xf>
    <xf numFmtId="41" fontId="21" fillId="32" borderId="0" xfId="49" applyNumberFormat="1" applyFont="1" applyFill="1" applyBorder="1" applyAlignment="1">
      <alignment horizontal="right"/>
    </xf>
    <xf numFmtId="0" fontId="21" fillId="32" borderId="0" xfId="0" applyNumberFormat="1" applyFont="1" applyFill="1" applyBorder="1" applyAlignment="1">
      <alignment horizontal="right"/>
    </xf>
    <xf numFmtId="41" fontId="21" fillId="32" borderId="16" xfId="49" applyNumberFormat="1" applyFont="1" applyFill="1" applyBorder="1" applyAlignment="1">
      <alignment horizontal="right"/>
    </xf>
    <xf numFmtId="41" fontId="12" fillId="32" borderId="14" xfId="0" applyNumberFormat="1" applyFont="1" applyFill="1" applyBorder="1" applyAlignment="1">
      <alignment horizontal="right"/>
    </xf>
    <xf numFmtId="41" fontId="12" fillId="32" borderId="15" xfId="0" applyNumberFormat="1" applyFont="1" applyFill="1" applyBorder="1" applyAlignment="1">
      <alignment horizontal="right"/>
    </xf>
    <xf numFmtId="41" fontId="12" fillId="32" borderId="15" xfId="49" applyNumberFormat="1" applyFont="1" applyFill="1" applyBorder="1" applyAlignment="1">
      <alignment/>
    </xf>
    <xf numFmtId="41" fontId="12" fillId="32" borderId="15" xfId="0" applyNumberFormat="1" applyFont="1" applyFill="1" applyBorder="1" applyAlignment="1">
      <alignment/>
    </xf>
    <xf numFmtId="49" fontId="19" fillId="0" borderId="0" xfId="0" applyNumberFormat="1" applyFont="1" applyAlignment="1">
      <alignment horizontal="center"/>
    </xf>
    <xf numFmtId="0" fontId="22" fillId="32" borderId="0" xfId="0" applyFont="1" applyFill="1" applyAlignment="1">
      <alignment/>
    </xf>
    <xf numFmtId="0" fontId="7" fillId="32" borderId="31" xfId="0" applyFont="1" applyFill="1" applyBorder="1" applyAlignment="1">
      <alignment horizontal="center" vertical="center"/>
    </xf>
    <xf numFmtId="213" fontId="11" fillId="0" borderId="14" xfId="0" applyNumberFormat="1" applyFont="1" applyBorder="1" applyAlignment="1">
      <alignment/>
    </xf>
    <xf numFmtId="213" fontId="11" fillId="0" borderId="0" xfId="0" applyNumberFormat="1" applyFont="1" applyAlignment="1">
      <alignment horizontal="right"/>
    </xf>
    <xf numFmtId="214" fontId="11" fillId="0" borderId="0" xfId="0" applyNumberFormat="1" applyFont="1" applyAlignment="1">
      <alignment horizontal="right"/>
    </xf>
    <xf numFmtId="214" fontId="11" fillId="0" borderId="0" xfId="0" applyNumberFormat="1" applyFont="1" applyAlignment="1">
      <alignment/>
    </xf>
    <xf numFmtId="187" fontId="11" fillId="0" borderId="14" xfId="0" applyNumberFormat="1" applyFont="1" applyBorder="1" applyAlignment="1">
      <alignment/>
    </xf>
    <xf numFmtId="187" fontId="11" fillId="0" borderId="14" xfId="42" applyNumberFormat="1" applyFont="1" applyBorder="1" applyAlignment="1">
      <alignment/>
    </xf>
    <xf numFmtId="187" fontId="11" fillId="0" borderId="14" xfId="49" applyNumberFormat="1" applyFont="1" applyBorder="1" applyAlignment="1">
      <alignment/>
    </xf>
    <xf numFmtId="187" fontId="5" fillId="0" borderId="0" xfId="0" applyNumberFormat="1" applyFont="1" applyAlignment="1">
      <alignment/>
    </xf>
    <xf numFmtId="213" fontId="11" fillId="0" borderId="14" xfId="0" applyNumberFormat="1" applyFont="1" applyBorder="1" applyAlignment="1">
      <alignment horizontal="right"/>
    </xf>
    <xf numFmtId="213" fontId="11" fillId="0" borderId="14" xfId="49" applyNumberFormat="1" applyFont="1" applyBorder="1" applyAlignment="1">
      <alignment/>
    </xf>
    <xf numFmtId="213" fontId="11" fillId="0" borderId="15" xfId="49" applyNumberFormat="1" applyFont="1" applyBorder="1" applyAlignment="1">
      <alignment/>
    </xf>
    <xf numFmtId="213" fontId="11" fillId="0" borderId="15" xfId="0" applyNumberFormat="1" applyFont="1" applyBorder="1" applyAlignment="1">
      <alignment horizontal="right"/>
    </xf>
    <xf numFmtId="213" fontId="5" fillId="0" borderId="0" xfId="0" applyNumberFormat="1" applyFont="1" applyAlignment="1">
      <alignment/>
    </xf>
    <xf numFmtId="213" fontId="6" fillId="0" borderId="0" xfId="0" applyNumberFormat="1" applyFont="1" applyAlignment="1">
      <alignment/>
    </xf>
    <xf numFmtId="41" fontId="12" fillId="32" borderId="14" xfId="0" applyNumberFormat="1" applyFont="1" applyFill="1" applyBorder="1" applyAlignment="1">
      <alignment/>
    </xf>
    <xf numFmtId="41" fontId="12" fillId="32" borderId="14" xfId="49" applyNumberFormat="1" applyFont="1" applyFill="1" applyBorder="1" applyAlignment="1">
      <alignment/>
    </xf>
    <xf numFmtId="41" fontId="12" fillId="32" borderId="0" xfId="0" applyNumberFormat="1" applyFont="1" applyFill="1" applyBorder="1" applyAlignment="1">
      <alignment/>
    </xf>
    <xf numFmtId="216" fontId="23" fillId="0" borderId="0" xfId="61" applyNumberFormat="1" applyFont="1" applyFill="1">
      <alignment/>
      <protection/>
    </xf>
    <xf numFmtId="49" fontId="6" fillId="0" borderId="0" xfId="0" applyNumberFormat="1" applyFont="1" applyFill="1" applyAlignment="1">
      <alignment/>
    </xf>
    <xf numFmtId="41" fontId="21" fillId="32" borderId="14" xfId="49" applyNumberFormat="1" applyFont="1" applyFill="1" applyBorder="1" applyAlignment="1">
      <alignment horizontal="right"/>
    </xf>
    <xf numFmtId="41" fontId="21" fillId="32" borderId="14" xfId="0" applyNumberFormat="1" applyFont="1" applyFill="1" applyBorder="1" applyAlignment="1">
      <alignment horizontal="right"/>
    </xf>
    <xf numFmtId="41" fontId="21" fillId="32" borderId="14" xfId="49" applyNumberFormat="1" applyFont="1" applyFill="1" applyBorder="1" applyAlignment="1">
      <alignment/>
    </xf>
    <xf numFmtId="41" fontId="21" fillId="32" borderId="15" xfId="49" applyNumberFormat="1" applyFont="1" applyFill="1" applyBorder="1" applyAlignment="1">
      <alignment horizontal="right"/>
    </xf>
    <xf numFmtId="41" fontId="21" fillId="32" borderId="15" xfId="0" applyNumberFormat="1" applyFont="1" applyFill="1" applyBorder="1" applyAlignment="1">
      <alignment horizontal="right"/>
    </xf>
    <xf numFmtId="49" fontId="14"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0" fontId="14" fillId="32" borderId="16" xfId="0" applyFont="1" applyFill="1" applyBorder="1" applyAlignment="1">
      <alignment horizontal="center"/>
    </xf>
    <xf numFmtId="0" fontId="14" fillId="32" borderId="16" xfId="0" applyFont="1" applyFill="1" applyBorder="1" applyAlignment="1">
      <alignment horizontal="distributed"/>
    </xf>
    <xf numFmtId="49" fontId="14" fillId="32" borderId="16" xfId="0" applyNumberFormat="1" applyFont="1" applyFill="1" applyBorder="1" applyAlignment="1">
      <alignment horizontal="distributed"/>
    </xf>
    <xf numFmtId="49" fontId="14" fillId="32" borderId="24" xfId="0" applyNumberFormat="1" applyFont="1" applyFill="1" applyBorder="1" applyAlignment="1">
      <alignment horizontal="distributed"/>
    </xf>
    <xf numFmtId="49" fontId="14" fillId="32" borderId="19" xfId="0" applyNumberFormat="1" applyFont="1" applyFill="1" applyBorder="1" applyAlignment="1">
      <alignment horizontal="center" vertical="center"/>
    </xf>
    <xf numFmtId="213" fontId="12" fillId="32" borderId="15" xfId="49" applyNumberFormat="1" applyFont="1" applyFill="1" applyBorder="1" applyAlignment="1">
      <alignment/>
    </xf>
    <xf numFmtId="213" fontId="12" fillId="32" borderId="15" xfId="0" applyNumberFormat="1" applyFont="1" applyFill="1" applyBorder="1" applyAlignment="1">
      <alignment horizontal="right"/>
    </xf>
    <xf numFmtId="41" fontId="21" fillId="32" borderId="0" xfId="49" applyNumberFormat="1" applyFont="1" applyFill="1" applyBorder="1" applyAlignment="1">
      <alignment/>
    </xf>
    <xf numFmtId="41" fontId="21" fillId="32" borderId="14" xfId="0" applyNumberFormat="1" applyFont="1" applyFill="1" applyBorder="1" applyAlignment="1">
      <alignment/>
    </xf>
    <xf numFmtId="41" fontId="21" fillId="32" borderId="0" xfId="0" applyNumberFormat="1" applyFont="1" applyFill="1" applyAlignment="1">
      <alignment/>
    </xf>
    <xf numFmtId="41" fontId="21" fillId="32" borderId="16" xfId="0" applyNumberFormat="1" applyFont="1" applyFill="1" applyBorder="1" applyAlignment="1">
      <alignment horizontal="right"/>
    </xf>
    <xf numFmtId="49" fontId="19" fillId="32" borderId="0" xfId="0" applyNumberFormat="1" applyFont="1" applyFill="1" applyBorder="1" applyAlignment="1">
      <alignment horizontal="center"/>
    </xf>
    <xf numFmtId="41" fontId="12" fillId="0" borderId="0" xfId="0" applyNumberFormat="1" applyFont="1" applyFill="1" applyAlignment="1">
      <alignment horizontal="right"/>
    </xf>
    <xf numFmtId="41" fontId="12" fillId="0" borderId="15" xfId="0" applyNumberFormat="1" applyFont="1" applyFill="1" applyBorder="1" applyAlignment="1">
      <alignment horizontal="right"/>
    </xf>
    <xf numFmtId="0" fontId="6" fillId="0" borderId="0" xfId="0" applyFont="1" applyFill="1" applyAlignment="1">
      <alignment/>
    </xf>
    <xf numFmtId="0" fontId="6" fillId="0" borderId="0" xfId="0" applyFont="1" applyFill="1" applyAlignment="1">
      <alignment/>
    </xf>
    <xf numFmtId="0" fontId="6" fillId="0" borderId="10" xfId="0" applyFont="1" applyFill="1" applyBorder="1" applyAlignment="1">
      <alignment horizontal="right"/>
    </xf>
    <xf numFmtId="49" fontId="14" fillId="0" borderId="26" xfId="0" applyNumberFormat="1" applyFont="1" applyFill="1" applyBorder="1" applyAlignment="1">
      <alignment horizontal="center" vertical="center"/>
    </xf>
    <xf numFmtId="49" fontId="14" fillId="0" borderId="21" xfId="0" applyNumberFormat="1" applyFont="1" applyFill="1" applyBorder="1" applyAlignment="1">
      <alignment horizontal="right" vertical="center"/>
    </xf>
    <xf numFmtId="49" fontId="14" fillId="0" borderId="27" xfId="0" applyNumberFormat="1" applyFont="1" applyFill="1" applyBorder="1" applyAlignment="1">
      <alignment vertical="center"/>
    </xf>
    <xf numFmtId="49" fontId="19" fillId="0" borderId="26" xfId="0" applyNumberFormat="1" applyFont="1" applyFill="1" applyBorder="1" applyAlignment="1">
      <alignment horizontal="right" vertical="center"/>
    </xf>
    <xf numFmtId="49" fontId="19" fillId="0" borderId="26" xfId="0" applyNumberFormat="1" applyFont="1" applyFill="1" applyBorder="1" applyAlignment="1">
      <alignment horizontal="left" vertical="center"/>
    </xf>
    <xf numFmtId="49" fontId="13" fillId="0" borderId="0" xfId="0" applyNumberFormat="1" applyFont="1" applyFill="1" applyAlignment="1">
      <alignment horizontal="center"/>
    </xf>
    <xf numFmtId="0" fontId="12" fillId="0" borderId="15" xfId="49" applyNumberFormat="1" applyFont="1" applyFill="1" applyBorder="1" applyAlignment="1">
      <alignment/>
    </xf>
    <xf numFmtId="199" fontId="12" fillId="0" borderId="16" xfId="49" applyNumberFormat="1" applyFont="1" applyFill="1" applyBorder="1" applyAlignment="1">
      <alignment horizontal="right"/>
    </xf>
    <xf numFmtId="0" fontId="12" fillId="0" borderId="0" xfId="0" applyNumberFormat="1" applyFont="1" applyFill="1" applyBorder="1" applyAlignment="1">
      <alignment/>
    </xf>
    <xf numFmtId="0" fontId="12" fillId="0" borderId="0" xfId="0" applyNumberFormat="1" applyFont="1" applyFill="1" applyBorder="1" applyAlignment="1">
      <alignment horizontal="right"/>
    </xf>
    <xf numFmtId="0" fontId="12" fillId="0" borderId="15" xfId="0" applyNumberFormat="1" applyFont="1" applyFill="1" applyBorder="1" applyAlignment="1">
      <alignment/>
    </xf>
    <xf numFmtId="0" fontId="12" fillId="0" borderId="16" xfId="0" applyNumberFormat="1" applyFont="1" applyFill="1" applyBorder="1" applyAlignment="1">
      <alignment horizontal="right"/>
    </xf>
    <xf numFmtId="49" fontId="12" fillId="0" borderId="0" xfId="0" applyNumberFormat="1" applyFont="1" applyFill="1" applyBorder="1" applyAlignment="1">
      <alignment horizontal="right"/>
    </xf>
    <xf numFmtId="49" fontId="12" fillId="0" borderId="16" xfId="0" applyNumberFormat="1" applyFont="1" applyFill="1" applyBorder="1" applyAlignment="1">
      <alignment horizontal="right"/>
    </xf>
    <xf numFmtId="49" fontId="19" fillId="0" borderId="0" xfId="0" applyNumberFormat="1" applyFont="1" applyFill="1" applyAlignment="1">
      <alignment horizontal="center"/>
    </xf>
    <xf numFmtId="41" fontId="12" fillId="0" borderId="15" xfId="0" applyNumberFormat="1" applyFont="1" applyFill="1" applyBorder="1" applyAlignment="1">
      <alignment/>
    </xf>
    <xf numFmtId="49" fontId="10" fillId="0" borderId="0" xfId="0" applyNumberFormat="1" applyFont="1" applyFill="1" applyAlignment="1">
      <alignment horizontal="center"/>
    </xf>
    <xf numFmtId="201" fontId="12" fillId="0" borderId="15" xfId="49" applyNumberFormat="1" applyFont="1" applyFill="1" applyBorder="1" applyAlignment="1">
      <alignment horizontal="right"/>
    </xf>
    <xf numFmtId="198" fontId="12" fillId="0" borderId="0" xfId="0" applyNumberFormat="1" applyFont="1" applyFill="1" applyBorder="1" applyAlignment="1">
      <alignment horizontal="right"/>
    </xf>
    <xf numFmtId="0" fontId="12" fillId="0" borderId="15" xfId="0" applyNumberFormat="1" applyFont="1" applyFill="1" applyBorder="1" applyAlignment="1">
      <alignment horizontal="right"/>
    </xf>
    <xf numFmtId="198" fontId="12" fillId="0" borderId="16" xfId="0" applyNumberFormat="1" applyFont="1" applyFill="1" applyBorder="1" applyAlignment="1">
      <alignment horizontal="right"/>
    </xf>
    <xf numFmtId="201" fontId="12" fillId="0" borderId="15" xfId="0" applyNumberFormat="1" applyFont="1" applyFill="1" applyBorder="1" applyAlignment="1">
      <alignment horizontal="right"/>
    </xf>
    <xf numFmtId="199" fontId="12" fillId="0" borderId="16" xfId="0" applyNumberFormat="1" applyFont="1" applyFill="1" applyBorder="1" applyAlignment="1">
      <alignment horizontal="right"/>
    </xf>
    <xf numFmtId="198" fontId="12" fillId="0" borderId="16" xfId="0" applyNumberFormat="1" applyFont="1" applyFill="1" applyBorder="1" applyAlignment="1">
      <alignment/>
    </xf>
    <xf numFmtId="41" fontId="12" fillId="0" borderId="0" xfId="0" applyNumberFormat="1" applyFont="1" applyFill="1" applyBorder="1" applyAlignment="1">
      <alignment/>
    </xf>
    <xf numFmtId="198" fontId="12" fillId="0" borderId="0" xfId="0" applyNumberFormat="1" applyFont="1" applyFill="1" applyBorder="1" applyAlignment="1">
      <alignment/>
    </xf>
    <xf numFmtId="41" fontId="12" fillId="0" borderId="0" xfId="0" applyNumberFormat="1" applyFont="1" applyFill="1" applyBorder="1" applyAlignment="1">
      <alignment horizontal="right"/>
    </xf>
    <xf numFmtId="0" fontId="10" fillId="0" borderId="0" xfId="0" applyNumberFormat="1" applyFont="1" applyFill="1" applyAlignment="1">
      <alignment horizontal="center"/>
    </xf>
    <xf numFmtId="201" fontId="12" fillId="0" borderId="15" xfId="0" applyNumberFormat="1" applyFont="1" applyFill="1" applyBorder="1" applyAlignment="1">
      <alignment/>
    </xf>
    <xf numFmtId="0" fontId="10" fillId="0" borderId="0" xfId="0" applyNumberFormat="1" applyFont="1" applyFill="1" applyAlignment="1" quotePrefix="1">
      <alignment horizontal="center"/>
    </xf>
    <xf numFmtId="0" fontId="12" fillId="0" borderId="15" xfId="49" applyNumberFormat="1" applyFont="1" applyFill="1" applyBorder="1" applyAlignment="1">
      <alignment horizontal="right"/>
    </xf>
    <xf numFmtId="0" fontId="12" fillId="0" borderId="0" xfId="0" applyNumberFormat="1" applyFont="1" applyFill="1" applyAlignment="1">
      <alignment horizontal="right"/>
    </xf>
    <xf numFmtId="0" fontId="12" fillId="0" borderId="0" xfId="49" applyNumberFormat="1" applyFont="1" applyFill="1" applyBorder="1" applyAlignment="1">
      <alignment horizontal="right"/>
    </xf>
    <xf numFmtId="0" fontId="12" fillId="0" borderId="16" xfId="0" applyNumberFormat="1" applyFont="1" applyFill="1" applyBorder="1" applyAlignment="1">
      <alignment/>
    </xf>
    <xf numFmtId="0" fontId="12" fillId="0" borderId="0" xfId="0" applyNumberFormat="1" applyFont="1" applyFill="1" applyAlignment="1">
      <alignment/>
    </xf>
    <xf numFmtId="41" fontId="12" fillId="0" borderId="0" xfId="0" applyNumberFormat="1" applyFont="1" applyFill="1" applyAlignment="1">
      <alignment/>
    </xf>
    <xf numFmtId="0" fontId="10" fillId="0" borderId="0" xfId="0" applyFont="1" applyFill="1" applyBorder="1" applyAlignment="1">
      <alignment horizontal="center"/>
    </xf>
    <xf numFmtId="49" fontId="6" fillId="0" borderId="0" xfId="0" applyNumberFormat="1" applyFont="1" applyFill="1" applyAlignment="1">
      <alignment horizontal="center"/>
    </xf>
    <xf numFmtId="0" fontId="14" fillId="0" borderId="0" xfId="0" applyFont="1" applyFill="1" applyBorder="1" applyAlignment="1">
      <alignment horizontal="distributed"/>
    </xf>
    <xf numFmtId="49" fontId="14" fillId="0" borderId="0" xfId="0" applyNumberFormat="1" applyFont="1" applyFill="1" applyBorder="1" applyAlignment="1">
      <alignment horizontal="distributed"/>
    </xf>
    <xf numFmtId="49" fontId="14" fillId="0" borderId="10" xfId="0" applyNumberFormat="1" applyFont="1" applyFill="1" applyBorder="1" applyAlignment="1">
      <alignment horizontal="distributed"/>
    </xf>
    <xf numFmtId="0" fontId="12" fillId="0" borderId="10" xfId="0" applyNumberFormat="1" applyFont="1" applyFill="1" applyBorder="1" applyAlignment="1">
      <alignment horizontal="right"/>
    </xf>
    <xf numFmtId="0" fontId="6" fillId="0" borderId="0" xfId="0" applyFont="1" applyFill="1" applyAlignment="1">
      <alignment horizontal="right"/>
    </xf>
    <xf numFmtId="201"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horizontal="right" vertical="top" wrapText="1"/>
    </xf>
    <xf numFmtId="0" fontId="6" fillId="0" borderId="0" xfId="0" applyFont="1" applyFill="1" applyBorder="1" applyAlignment="1">
      <alignment horizontal="right" vertical="top" wrapText="1"/>
    </xf>
    <xf numFmtId="189" fontId="6" fillId="0" borderId="0" xfId="0" applyNumberFormat="1" applyFont="1" applyFill="1" applyBorder="1" applyAlignment="1">
      <alignment/>
    </xf>
    <xf numFmtId="189" fontId="6" fillId="0" borderId="0" xfId="0" applyNumberFormat="1" applyFont="1" applyFill="1" applyAlignment="1">
      <alignment/>
    </xf>
    <xf numFmtId="49" fontId="10" fillId="0" borderId="21" xfId="0" applyNumberFormat="1" applyFont="1" applyFill="1" applyBorder="1" applyAlignment="1">
      <alignment horizontal="right" vertical="center"/>
    </xf>
    <xf numFmtId="49" fontId="10" fillId="0" borderId="27" xfId="0" applyNumberFormat="1" applyFont="1" applyFill="1" applyBorder="1" applyAlignment="1">
      <alignment horizontal="left" vertical="center"/>
    </xf>
    <xf numFmtId="0" fontId="6" fillId="0" borderId="0" xfId="0" applyFont="1" applyFill="1" applyAlignment="1">
      <alignment vertical="center"/>
    </xf>
    <xf numFmtId="199" fontId="12" fillId="0" borderId="0" xfId="49" applyNumberFormat="1" applyFont="1" applyFill="1" applyBorder="1" applyAlignment="1">
      <alignment horizontal="right"/>
    </xf>
    <xf numFmtId="199" fontId="12" fillId="0" borderId="15" xfId="49" applyNumberFormat="1" applyFont="1" applyFill="1" applyBorder="1" applyAlignment="1">
      <alignment horizontal="right"/>
    </xf>
    <xf numFmtId="49" fontId="12" fillId="0" borderId="0" xfId="49" applyNumberFormat="1" applyFont="1" applyFill="1" applyBorder="1" applyAlignment="1">
      <alignment horizontal="right"/>
    </xf>
    <xf numFmtId="49" fontId="12" fillId="0" borderId="16" xfId="49" applyNumberFormat="1" applyFont="1" applyFill="1" applyBorder="1" applyAlignment="1">
      <alignment horizontal="right"/>
    </xf>
    <xf numFmtId="0" fontId="12" fillId="0" borderId="0" xfId="49" applyNumberFormat="1" applyFont="1" applyFill="1" applyBorder="1" applyAlignment="1">
      <alignment/>
    </xf>
    <xf numFmtId="198" fontId="12" fillId="0" borderId="0" xfId="49" applyNumberFormat="1" applyFont="1" applyFill="1" applyBorder="1" applyAlignment="1">
      <alignment horizontal="right"/>
    </xf>
    <xf numFmtId="0" fontId="12" fillId="0" borderId="15" xfId="49" applyNumberFormat="1" applyFont="1" applyFill="1" applyBorder="1" applyAlignment="1">
      <alignment/>
    </xf>
    <xf numFmtId="198" fontId="12" fillId="0" borderId="16" xfId="49" applyNumberFormat="1" applyFont="1" applyFill="1" applyBorder="1" applyAlignment="1">
      <alignment horizontal="right"/>
    </xf>
    <xf numFmtId="201" fontId="6" fillId="0" borderId="0" xfId="0" applyNumberFormat="1" applyFont="1" applyFill="1" applyAlignment="1">
      <alignment/>
    </xf>
    <xf numFmtId="198" fontId="12" fillId="0" borderId="16" xfId="49" applyNumberFormat="1" applyFont="1" applyFill="1" applyBorder="1" applyAlignment="1">
      <alignment/>
    </xf>
    <xf numFmtId="198" fontId="12" fillId="0" borderId="0" xfId="49" applyNumberFormat="1" applyFont="1" applyFill="1" applyBorder="1" applyAlignment="1">
      <alignment/>
    </xf>
    <xf numFmtId="216" fontId="6" fillId="0" borderId="0" xfId="0" applyNumberFormat="1" applyFont="1" applyFill="1" applyAlignment="1">
      <alignment/>
    </xf>
    <xf numFmtId="216" fontId="6" fillId="12" borderId="0" xfId="0" applyNumberFormat="1" applyFont="1" applyFill="1" applyAlignment="1">
      <alignment/>
    </xf>
    <xf numFmtId="216" fontId="23" fillId="12" borderId="0" xfId="61" applyNumberFormat="1" applyFont="1" applyFill="1">
      <alignment/>
      <protection/>
    </xf>
    <xf numFmtId="0" fontId="6" fillId="0" borderId="23" xfId="0" applyFont="1" applyFill="1" applyBorder="1" applyAlignment="1">
      <alignment/>
    </xf>
    <xf numFmtId="41" fontId="12" fillId="0" borderId="16" xfId="0" applyNumberFormat="1" applyFont="1" applyFill="1" applyBorder="1" applyAlignment="1">
      <alignment horizontal="right"/>
    </xf>
    <xf numFmtId="41" fontId="12" fillId="0" borderId="24" xfId="0" applyNumberFormat="1" applyFont="1" applyFill="1" applyBorder="1" applyAlignment="1">
      <alignment horizontal="right"/>
    </xf>
    <xf numFmtId="41" fontId="12" fillId="0" borderId="32" xfId="0" applyNumberFormat="1" applyFont="1" applyFill="1" applyBorder="1" applyAlignment="1">
      <alignment/>
    </xf>
    <xf numFmtId="41" fontId="12" fillId="0" borderId="0" xfId="0" applyNumberFormat="1" applyFont="1" applyFill="1" applyAlignment="1">
      <alignment/>
    </xf>
    <xf numFmtId="0" fontId="14" fillId="0" borderId="0" xfId="0" applyFont="1" applyBorder="1" applyAlignment="1">
      <alignment horizontal="center" vertical="center" wrapText="1"/>
    </xf>
    <xf numFmtId="49" fontId="19" fillId="0" borderId="0" xfId="0" applyNumberFormat="1" applyFont="1" applyBorder="1" applyAlignment="1">
      <alignment horizontal="center"/>
    </xf>
    <xf numFmtId="49" fontId="10" fillId="0" borderId="0" xfId="0" applyNumberFormat="1" applyFont="1" applyBorder="1" applyAlignment="1">
      <alignment horizontal="center"/>
    </xf>
    <xf numFmtId="49" fontId="20" fillId="0" borderId="0"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distributed"/>
    </xf>
    <xf numFmtId="0" fontId="14" fillId="32" borderId="23" xfId="0" applyFont="1" applyFill="1" applyBorder="1" applyAlignment="1">
      <alignment horizontal="center" vertical="center"/>
    </xf>
    <xf numFmtId="213" fontId="12" fillId="0" borderId="0" xfId="0" applyNumberFormat="1" applyFont="1" applyBorder="1" applyAlignment="1">
      <alignment/>
    </xf>
    <xf numFmtId="0" fontId="18" fillId="0" borderId="0" xfId="0" applyFont="1" applyBorder="1" applyAlignment="1">
      <alignment horizontal="right"/>
    </xf>
    <xf numFmtId="41" fontId="12" fillId="0" borderId="33" xfId="49" applyNumberFormat="1" applyFont="1" applyBorder="1" applyAlignment="1">
      <alignment/>
    </xf>
    <xf numFmtId="41" fontId="12" fillId="0" borderId="33" xfId="0" applyNumberFormat="1" applyFont="1" applyBorder="1" applyAlignment="1">
      <alignment horizontal="right"/>
    </xf>
    <xf numFmtId="41" fontId="12" fillId="0" borderId="0" xfId="0" applyNumberFormat="1" applyFont="1" applyBorder="1" applyAlignment="1">
      <alignment/>
    </xf>
    <xf numFmtId="0" fontId="13" fillId="0" borderId="0" xfId="0" applyFont="1" applyBorder="1" applyAlignment="1">
      <alignment horizontal="center"/>
    </xf>
    <xf numFmtId="41" fontId="12" fillId="0" borderId="16" xfId="49" applyNumberFormat="1" applyFont="1" applyBorder="1" applyAlignment="1">
      <alignment/>
    </xf>
    <xf numFmtId="49" fontId="10" fillId="0" borderId="15" xfId="0" applyNumberFormat="1" applyFont="1" applyBorder="1" applyAlignment="1">
      <alignment horizontal="center"/>
    </xf>
    <xf numFmtId="41" fontId="12" fillId="0" borderId="16" xfId="0" applyNumberFormat="1" applyFont="1" applyBorder="1" applyAlignment="1">
      <alignment/>
    </xf>
    <xf numFmtId="0" fontId="13" fillId="0" borderId="15" xfId="0" applyFont="1" applyBorder="1" applyAlignment="1">
      <alignment horizontal="center"/>
    </xf>
    <xf numFmtId="0" fontId="14" fillId="0" borderId="15" xfId="0" applyFont="1" applyBorder="1" applyAlignment="1">
      <alignment horizontal="distributed"/>
    </xf>
    <xf numFmtId="41" fontId="12" fillId="0" borderId="17" xfId="49" applyNumberFormat="1" applyFont="1" applyBorder="1" applyAlignment="1">
      <alignment/>
    </xf>
    <xf numFmtId="41" fontId="12" fillId="0" borderId="17" xfId="0" applyNumberFormat="1" applyFont="1" applyBorder="1" applyAlignment="1">
      <alignment horizontal="right"/>
    </xf>
    <xf numFmtId="41" fontId="12" fillId="0" borderId="34" xfId="0" applyNumberFormat="1" applyFont="1" applyBorder="1" applyAlignment="1">
      <alignment horizontal="right"/>
    </xf>
    <xf numFmtId="41" fontId="12" fillId="0" borderId="15" xfId="0" applyNumberFormat="1" applyFont="1" applyBorder="1" applyAlignment="1">
      <alignment horizontal="right"/>
    </xf>
    <xf numFmtId="41" fontId="12" fillId="0" borderId="16" xfId="0" applyNumberFormat="1" applyFont="1" applyBorder="1" applyAlignment="1">
      <alignment horizontal="right"/>
    </xf>
    <xf numFmtId="0" fontId="26" fillId="32" borderId="0" xfId="0" applyFont="1" applyFill="1" applyAlignment="1">
      <alignment/>
    </xf>
    <xf numFmtId="0" fontId="26" fillId="0" borderId="0" xfId="0" applyFont="1" applyAlignment="1">
      <alignment/>
    </xf>
    <xf numFmtId="0" fontId="6" fillId="0" borderId="0" xfId="0" applyFont="1" applyAlignment="1">
      <alignment horizontal="right"/>
    </xf>
    <xf numFmtId="0" fontId="14" fillId="0" borderId="0" xfId="0" applyFont="1" applyBorder="1" applyAlignment="1">
      <alignment horizontal="center" vertical="center" shrinkToFit="1"/>
    </xf>
    <xf numFmtId="49" fontId="13" fillId="0" borderId="0" xfId="0" applyNumberFormat="1" applyFont="1" applyBorder="1" applyAlignment="1">
      <alignment horizontal="center" shrinkToFit="1"/>
    </xf>
    <xf numFmtId="0" fontId="28" fillId="0" borderId="17" xfId="0" applyFont="1" applyBorder="1" applyAlignment="1">
      <alignment shrinkToFit="1"/>
    </xf>
    <xf numFmtId="41" fontId="27" fillId="0" borderId="33" xfId="49" applyNumberFormat="1" applyFont="1" applyBorder="1" applyAlignment="1">
      <alignment shrinkToFit="1"/>
    </xf>
    <xf numFmtId="41" fontId="27" fillId="0" borderId="17" xfId="49" applyNumberFormat="1" applyFont="1" applyBorder="1" applyAlignment="1">
      <alignment shrinkToFit="1"/>
    </xf>
    <xf numFmtId="213" fontId="27" fillId="0" borderId="33" xfId="0" applyNumberFormat="1" applyFont="1" applyBorder="1" applyAlignment="1">
      <alignment shrinkToFit="1"/>
    </xf>
    <xf numFmtId="41" fontId="27" fillId="0" borderId="0" xfId="49" applyNumberFormat="1" applyFont="1" applyBorder="1" applyAlignment="1">
      <alignment shrinkToFit="1"/>
    </xf>
    <xf numFmtId="41" fontId="27" fillId="0" borderId="33" xfId="49" applyNumberFormat="1" applyFont="1" applyBorder="1" applyAlignment="1">
      <alignment horizontal="right" shrinkToFit="1"/>
    </xf>
    <xf numFmtId="41" fontId="27" fillId="0" borderId="17" xfId="49" applyNumberFormat="1" applyFont="1" applyBorder="1" applyAlignment="1">
      <alignment horizontal="right" shrinkToFit="1"/>
    </xf>
    <xf numFmtId="41" fontId="27" fillId="0" borderId="34" xfId="0" applyNumberFormat="1" applyFont="1" applyBorder="1" applyAlignment="1">
      <alignment horizontal="right" shrinkToFit="1"/>
    </xf>
    <xf numFmtId="41" fontId="27" fillId="0" borderId="17" xfId="0" applyNumberFormat="1" applyFont="1" applyBorder="1" applyAlignment="1">
      <alignment horizontal="right" shrinkToFit="1"/>
    </xf>
    <xf numFmtId="41" fontId="27" fillId="0" borderId="33" xfId="0" applyNumberFormat="1" applyFont="1" applyBorder="1" applyAlignment="1">
      <alignment horizontal="right" shrinkToFit="1"/>
    </xf>
    <xf numFmtId="213" fontId="27" fillId="0" borderId="33" xfId="0" applyNumberFormat="1" applyFont="1" applyBorder="1" applyAlignment="1">
      <alignment horizontal="right" shrinkToFit="1"/>
    </xf>
    <xf numFmtId="213" fontId="27" fillId="0" borderId="17" xfId="0" applyNumberFormat="1" applyFont="1" applyBorder="1" applyAlignment="1">
      <alignment horizontal="right" shrinkToFit="1"/>
    </xf>
    <xf numFmtId="49" fontId="19" fillId="0" borderId="0" xfId="0" applyNumberFormat="1" applyFont="1" applyBorder="1" applyAlignment="1">
      <alignment horizontal="center" shrinkToFit="1"/>
    </xf>
    <xf numFmtId="0" fontId="28" fillId="0" borderId="15" xfId="0" applyFont="1" applyBorder="1" applyAlignment="1">
      <alignment shrinkToFit="1"/>
    </xf>
    <xf numFmtId="41" fontId="27" fillId="0" borderId="15" xfId="49" applyNumberFormat="1" applyFont="1" applyBorder="1" applyAlignment="1">
      <alignment shrinkToFit="1"/>
    </xf>
    <xf numFmtId="213" fontId="27" fillId="0" borderId="0" xfId="0" applyNumberFormat="1" applyFont="1" applyBorder="1" applyAlignment="1">
      <alignment shrinkToFit="1"/>
    </xf>
    <xf numFmtId="41" fontId="27" fillId="0" borderId="0" xfId="49" applyNumberFormat="1" applyFont="1" applyBorder="1" applyAlignment="1">
      <alignment horizontal="right" shrinkToFit="1"/>
    </xf>
    <xf numFmtId="41" fontId="27" fillId="0" borderId="15" xfId="49" applyNumberFormat="1" applyFont="1" applyBorder="1" applyAlignment="1">
      <alignment horizontal="right" shrinkToFit="1"/>
    </xf>
    <xf numFmtId="41" fontId="27" fillId="0" borderId="16" xfId="0" applyNumberFormat="1" applyFont="1" applyBorder="1" applyAlignment="1">
      <alignment horizontal="right" shrinkToFit="1"/>
    </xf>
    <xf numFmtId="41" fontId="27" fillId="0" borderId="15" xfId="0" applyNumberFormat="1" applyFont="1" applyBorder="1" applyAlignment="1">
      <alignment horizontal="right" shrinkToFit="1"/>
    </xf>
    <xf numFmtId="41" fontId="27" fillId="0" borderId="0" xfId="0" applyNumberFormat="1" applyFont="1" applyBorder="1" applyAlignment="1">
      <alignment horizontal="right" shrinkToFit="1"/>
    </xf>
    <xf numFmtId="213" fontId="27" fillId="0" borderId="0" xfId="0" applyNumberFormat="1" applyFont="1" applyBorder="1" applyAlignment="1">
      <alignment horizontal="right" shrinkToFit="1"/>
    </xf>
    <xf numFmtId="213" fontId="27" fillId="0" borderId="15" xfId="0" applyNumberFormat="1" applyFont="1" applyBorder="1" applyAlignment="1">
      <alignment horizontal="right" shrinkToFit="1"/>
    </xf>
    <xf numFmtId="49" fontId="10" fillId="0" borderId="0" xfId="0" applyNumberFormat="1" applyFont="1" applyBorder="1" applyAlignment="1">
      <alignment horizontal="center" shrinkToFit="1"/>
    </xf>
    <xf numFmtId="41" fontId="27" fillId="0" borderId="0" xfId="0" applyNumberFormat="1" applyFont="1" applyBorder="1" applyAlignment="1">
      <alignment shrinkToFit="1"/>
    </xf>
    <xf numFmtId="41" fontId="27" fillId="0" borderId="15" xfId="0" applyNumberFormat="1" applyFont="1" applyBorder="1" applyAlignment="1">
      <alignment shrinkToFit="1"/>
    </xf>
    <xf numFmtId="213" fontId="27" fillId="0" borderId="0" xfId="42" applyNumberFormat="1" applyFont="1" applyBorder="1" applyAlignment="1">
      <alignment shrinkToFit="1"/>
    </xf>
    <xf numFmtId="41" fontId="27" fillId="0" borderId="16" xfId="0" applyNumberFormat="1" applyFont="1" applyBorder="1" applyAlignment="1">
      <alignment shrinkToFit="1"/>
    </xf>
    <xf numFmtId="41" fontId="27" fillId="0" borderId="16" xfId="49" applyNumberFormat="1" applyFont="1" applyBorder="1" applyAlignment="1">
      <alignment horizontal="right" shrinkToFit="1"/>
    </xf>
    <xf numFmtId="213" fontId="27" fillId="0" borderId="0" xfId="49" applyNumberFormat="1" applyFont="1" applyBorder="1" applyAlignment="1">
      <alignment shrinkToFit="1"/>
    </xf>
    <xf numFmtId="41" fontId="27" fillId="0" borderId="16" xfId="49" applyNumberFormat="1" applyFont="1" applyBorder="1" applyAlignment="1">
      <alignment shrinkToFit="1"/>
    </xf>
    <xf numFmtId="213" fontId="27" fillId="0" borderId="0" xfId="49" applyNumberFormat="1" applyFont="1" applyBorder="1" applyAlignment="1">
      <alignment horizontal="right" shrinkToFit="1"/>
    </xf>
    <xf numFmtId="213" fontId="27" fillId="0" borderId="15" xfId="49" applyNumberFormat="1" applyFont="1" applyBorder="1" applyAlignment="1">
      <alignment horizontal="right" shrinkToFit="1"/>
    </xf>
    <xf numFmtId="49" fontId="20" fillId="0" borderId="0" xfId="0" applyNumberFormat="1" applyFont="1" applyBorder="1" applyAlignment="1">
      <alignment horizontal="center" shrinkToFit="1"/>
    </xf>
    <xf numFmtId="0" fontId="13" fillId="0" borderId="0" xfId="0" applyFont="1" applyBorder="1" applyAlignment="1">
      <alignment horizontal="center" shrinkToFit="1"/>
    </xf>
    <xf numFmtId="0" fontId="14" fillId="0" borderId="0" xfId="0" applyFont="1" applyBorder="1" applyAlignment="1">
      <alignment horizontal="distributed" shrinkToFit="1"/>
    </xf>
    <xf numFmtId="0" fontId="14" fillId="0" borderId="10" xfId="0" applyFont="1" applyBorder="1" applyAlignment="1">
      <alignment horizontal="distributed" shrinkToFit="1"/>
    </xf>
    <xf numFmtId="0" fontId="28" fillId="0" borderId="32" xfId="0" applyFont="1" applyBorder="1" applyAlignment="1">
      <alignment shrinkToFit="1"/>
    </xf>
    <xf numFmtId="0" fontId="30" fillId="32" borderId="0" xfId="0" applyFont="1" applyFill="1" applyBorder="1" applyAlignment="1">
      <alignment horizontal="distributed"/>
    </xf>
    <xf numFmtId="0" fontId="30" fillId="32" borderId="10" xfId="0" applyFont="1" applyFill="1" applyBorder="1" applyAlignment="1">
      <alignment horizontal="distributed"/>
    </xf>
    <xf numFmtId="41" fontId="29" fillId="0" borderId="0" xfId="49" applyNumberFormat="1" applyFont="1" applyFill="1" applyBorder="1" applyAlignment="1">
      <alignment shrinkToFit="1"/>
    </xf>
    <xf numFmtId="41" fontId="27" fillId="0" borderId="0" xfId="49" applyNumberFormat="1" applyFont="1" applyFill="1" applyBorder="1" applyAlignment="1">
      <alignment shrinkToFit="1"/>
    </xf>
    <xf numFmtId="49" fontId="14" fillId="0" borderId="0" xfId="0" applyNumberFormat="1" applyFont="1" applyBorder="1" applyAlignment="1">
      <alignment horizontal="distributed"/>
    </xf>
    <xf numFmtId="49" fontId="14" fillId="0" borderId="0" xfId="0" applyNumberFormat="1" applyFont="1" applyBorder="1" applyAlignment="1">
      <alignment horizontal="center"/>
    </xf>
    <xf numFmtId="49" fontId="14" fillId="0" borderId="10" xfId="0" applyNumberFormat="1" applyFont="1" applyBorder="1" applyAlignment="1">
      <alignment horizontal="distributed"/>
    </xf>
    <xf numFmtId="49" fontId="14" fillId="0" borderId="15" xfId="0" applyNumberFormat="1" applyFont="1" applyBorder="1" applyAlignment="1">
      <alignment horizontal="distributed"/>
    </xf>
    <xf numFmtId="49" fontId="6" fillId="0" borderId="0" xfId="0" applyNumberFormat="1" applyFont="1" applyBorder="1" applyAlignment="1">
      <alignment/>
    </xf>
    <xf numFmtId="49" fontId="6" fillId="0" borderId="0" xfId="0" applyNumberFormat="1" applyFont="1" applyBorder="1" applyAlignment="1">
      <alignment vertical="top"/>
    </xf>
    <xf numFmtId="49" fontId="14" fillId="0" borderId="32" xfId="0" applyNumberFormat="1" applyFont="1" applyBorder="1" applyAlignment="1">
      <alignment horizontal="distributed"/>
    </xf>
    <xf numFmtId="0" fontId="17" fillId="0" borderId="0" xfId="0" applyFont="1" applyFill="1" applyAlignment="1">
      <alignment vertical="center"/>
    </xf>
    <xf numFmtId="41" fontId="12" fillId="0" borderId="10" xfId="0" applyNumberFormat="1" applyFont="1" applyFill="1" applyBorder="1" applyAlignment="1">
      <alignment horizontal="right"/>
    </xf>
    <xf numFmtId="0" fontId="6" fillId="0" borderId="0" xfId="0" applyFont="1" applyBorder="1" applyAlignment="1">
      <alignment horizontal="right" vertical="top" wrapText="1"/>
    </xf>
    <xf numFmtId="213" fontId="29" fillId="0" borderId="0" xfId="49" applyNumberFormat="1" applyFont="1" applyFill="1" applyBorder="1" applyAlignment="1">
      <alignment shrinkToFit="1"/>
    </xf>
    <xf numFmtId="213" fontId="27" fillId="0" borderId="0" xfId="49" applyNumberFormat="1" applyFont="1" applyFill="1" applyBorder="1" applyAlignment="1">
      <alignment shrinkToFit="1"/>
    </xf>
    <xf numFmtId="213" fontId="27" fillId="0" borderId="0" xfId="42" applyNumberFormat="1" applyFont="1" applyFill="1" applyBorder="1" applyAlignment="1">
      <alignment shrinkToFit="1"/>
    </xf>
    <xf numFmtId="213" fontId="27" fillId="0" borderId="10" xfId="42" applyNumberFormat="1" applyFont="1" applyFill="1" applyBorder="1" applyAlignment="1">
      <alignment shrinkToFit="1"/>
    </xf>
    <xf numFmtId="41" fontId="29" fillId="0" borderId="15" xfId="49" applyNumberFormat="1" applyFont="1" applyFill="1" applyBorder="1" applyAlignment="1">
      <alignment shrinkToFit="1"/>
    </xf>
    <xf numFmtId="41" fontId="27" fillId="0" borderId="15" xfId="49" applyNumberFormat="1" applyFont="1" applyFill="1" applyBorder="1" applyAlignment="1">
      <alignment shrinkToFit="1"/>
    </xf>
    <xf numFmtId="41" fontId="27" fillId="0" borderId="32" xfId="49" applyNumberFormat="1" applyFont="1" applyFill="1" applyBorder="1" applyAlignment="1">
      <alignment shrinkToFit="1"/>
    </xf>
    <xf numFmtId="41" fontId="27" fillId="0" borderId="10" xfId="49" applyNumberFormat="1" applyFont="1" applyFill="1" applyBorder="1" applyAlignment="1">
      <alignment shrinkToFit="1"/>
    </xf>
    <xf numFmtId="41" fontId="29" fillId="0" borderId="0" xfId="49" applyNumberFormat="1" applyFont="1" applyFill="1" applyBorder="1" applyAlignment="1">
      <alignment horizontal="right" shrinkToFit="1"/>
    </xf>
    <xf numFmtId="41" fontId="27" fillId="0" borderId="0" xfId="49" applyNumberFormat="1" applyFont="1" applyFill="1" applyBorder="1" applyAlignment="1">
      <alignment horizontal="right" shrinkToFit="1"/>
    </xf>
    <xf numFmtId="41" fontId="27" fillId="0" borderId="10" xfId="49" applyNumberFormat="1" applyFont="1" applyFill="1" applyBorder="1" applyAlignment="1">
      <alignment horizontal="right" shrinkToFit="1"/>
    </xf>
    <xf numFmtId="213" fontId="29" fillId="0" borderId="15" xfId="49" applyNumberFormat="1" applyFont="1" applyFill="1" applyBorder="1" applyAlignment="1">
      <alignment horizontal="right" shrinkToFit="1"/>
    </xf>
    <xf numFmtId="213" fontId="27" fillId="0" borderId="15" xfId="49" applyNumberFormat="1" applyFont="1" applyFill="1" applyBorder="1" applyAlignment="1">
      <alignment shrinkToFit="1"/>
    </xf>
    <xf numFmtId="213" fontId="27" fillId="0" borderId="15" xfId="49" applyNumberFormat="1" applyFont="1" applyFill="1" applyBorder="1" applyAlignment="1">
      <alignment horizontal="right" shrinkToFit="1"/>
    </xf>
    <xf numFmtId="213" fontId="27" fillId="0" borderId="32" xfId="49" applyNumberFormat="1" applyFont="1" applyFill="1" applyBorder="1" applyAlignment="1">
      <alignment horizontal="right" shrinkToFit="1"/>
    </xf>
    <xf numFmtId="41" fontId="27" fillId="0" borderId="15" xfId="49" applyNumberFormat="1" applyFont="1" applyFill="1" applyBorder="1" applyAlignment="1">
      <alignment horizontal="right" shrinkToFit="1"/>
    </xf>
    <xf numFmtId="41" fontId="29" fillId="0" borderId="15" xfId="49" applyNumberFormat="1" applyFont="1" applyFill="1" applyBorder="1" applyAlignment="1">
      <alignment horizontal="right" shrinkToFit="1"/>
    </xf>
    <xf numFmtId="41" fontId="27" fillId="0" borderId="32" xfId="49" applyNumberFormat="1" applyFont="1" applyFill="1" applyBorder="1" applyAlignment="1">
      <alignment horizontal="right" shrinkToFit="1"/>
    </xf>
    <xf numFmtId="41" fontId="12" fillId="0" borderId="15" xfId="0" applyNumberFormat="1" applyFont="1" applyBorder="1" applyAlignment="1">
      <alignment/>
    </xf>
    <xf numFmtId="41" fontId="12" fillId="0" borderId="16" xfId="0" applyNumberFormat="1" applyFont="1" applyBorder="1" applyAlignment="1">
      <alignment/>
    </xf>
    <xf numFmtId="41" fontId="12" fillId="0" borderId="15" xfId="49" applyNumberFormat="1" applyFont="1" applyBorder="1" applyAlignment="1">
      <alignment/>
    </xf>
    <xf numFmtId="41" fontId="12" fillId="0" borderId="16" xfId="49" applyNumberFormat="1" applyFont="1" applyBorder="1" applyAlignment="1">
      <alignment/>
    </xf>
    <xf numFmtId="41" fontId="12" fillId="0" borderId="15" xfId="49" applyNumberFormat="1" applyFont="1" applyBorder="1" applyAlignment="1">
      <alignment horizontal="center"/>
    </xf>
    <xf numFmtId="41" fontId="12" fillId="0" borderId="16" xfId="49" applyNumberFormat="1" applyFont="1" applyBorder="1" applyAlignment="1">
      <alignment horizontal="center"/>
    </xf>
    <xf numFmtId="41" fontId="12" fillId="0" borderId="0" xfId="49" applyNumberFormat="1" applyFont="1" applyBorder="1" applyAlignment="1">
      <alignment horizontal="center"/>
    </xf>
    <xf numFmtId="213" fontId="11" fillId="0" borderId="0" xfId="0" applyNumberFormat="1" applyFont="1" applyBorder="1" applyAlignment="1">
      <alignment/>
    </xf>
    <xf numFmtId="38" fontId="21" fillId="32" borderId="0" xfId="49" applyFont="1" applyFill="1" applyBorder="1" applyAlignment="1">
      <alignment horizontal="right"/>
    </xf>
    <xf numFmtId="41" fontId="12" fillId="0" borderId="15" xfId="49" applyNumberFormat="1" applyFont="1" applyFill="1" applyBorder="1" applyAlignment="1">
      <alignment horizontal="center"/>
    </xf>
    <xf numFmtId="41" fontId="12" fillId="0" borderId="15" xfId="49" applyNumberFormat="1" applyFont="1" applyFill="1" applyBorder="1" applyAlignment="1">
      <alignment/>
    </xf>
    <xf numFmtId="41" fontId="12" fillId="0" borderId="0" xfId="49" applyNumberFormat="1" applyFont="1" applyFill="1" applyBorder="1" applyAlignment="1">
      <alignment/>
    </xf>
    <xf numFmtId="41" fontId="12" fillId="0" borderId="10" xfId="0" applyNumberFormat="1" applyFont="1" applyFill="1" applyBorder="1" applyAlignment="1">
      <alignment/>
    </xf>
    <xf numFmtId="41" fontId="12" fillId="0" borderId="32" xfId="0" applyNumberFormat="1" applyFont="1" applyFill="1" applyBorder="1" applyAlignment="1">
      <alignment horizontal="right"/>
    </xf>
    <xf numFmtId="198" fontId="12" fillId="0" borderId="24" xfId="0" applyNumberFormat="1" applyFont="1" applyFill="1" applyBorder="1" applyAlignment="1">
      <alignment/>
    </xf>
    <xf numFmtId="0" fontId="6" fillId="0" borderId="10" xfId="0" applyFont="1" applyFill="1" applyBorder="1" applyAlignment="1">
      <alignment/>
    </xf>
    <xf numFmtId="201" fontId="6" fillId="6" borderId="0" xfId="0" applyNumberFormat="1" applyFont="1" applyFill="1" applyAlignment="1">
      <alignment/>
    </xf>
    <xf numFmtId="56" fontId="12" fillId="32" borderId="14" xfId="49" applyNumberFormat="1" applyFont="1" applyFill="1" applyBorder="1" applyAlignment="1">
      <alignment/>
    </xf>
    <xf numFmtId="213" fontId="27" fillId="0" borderId="15" xfId="49" applyNumberFormat="1" applyFont="1" applyBorder="1" applyAlignment="1">
      <alignment horizontal="center" shrinkToFit="1"/>
    </xf>
    <xf numFmtId="213" fontId="27" fillId="0" borderId="0" xfId="49" applyNumberFormat="1" applyFont="1" applyBorder="1" applyAlignment="1">
      <alignment horizontal="center" shrinkToFit="1"/>
    </xf>
    <xf numFmtId="213" fontId="27" fillId="0" borderId="16" xfId="49" applyNumberFormat="1" applyFont="1" applyBorder="1" applyAlignment="1">
      <alignment horizontal="center" shrinkToFit="1"/>
    </xf>
    <xf numFmtId="41" fontId="27" fillId="0" borderId="0" xfId="49" applyNumberFormat="1" applyFont="1" applyBorder="1" applyAlignment="1">
      <alignment horizontal="center" shrinkToFit="1"/>
    </xf>
    <xf numFmtId="41" fontId="27" fillId="0" borderId="16" xfId="49" applyNumberFormat="1" applyFont="1" applyBorder="1" applyAlignment="1">
      <alignment horizontal="center" shrinkToFit="1"/>
    </xf>
    <xf numFmtId="0" fontId="31" fillId="0" borderId="0" xfId="0" applyFont="1" applyFill="1" applyBorder="1" applyAlignment="1">
      <alignment/>
    </xf>
    <xf numFmtId="0" fontId="31" fillId="0" borderId="0" xfId="0" applyFont="1" applyAlignment="1">
      <alignment/>
    </xf>
    <xf numFmtId="41" fontId="16" fillId="0" borderId="14" xfId="49" applyNumberFormat="1" applyFont="1" applyFill="1" applyBorder="1" applyAlignment="1">
      <alignment/>
    </xf>
    <xf numFmtId="213" fontId="16" fillId="0" borderId="14" xfId="49" applyNumberFormat="1" applyFont="1" applyFill="1" applyBorder="1" applyAlignment="1">
      <alignment/>
    </xf>
    <xf numFmtId="41" fontId="11" fillId="0" borderId="14" xfId="49" applyNumberFormat="1" applyFont="1" applyFill="1" applyBorder="1" applyAlignment="1">
      <alignment/>
    </xf>
    <xf numFmtId="41" fontId="16" fillId="0" borderId="15" xfId="49" applyNumberFormat="1" applyFont="1" applyFill="1" applyBorder="1" applyAlignment="1">
      <alignment horizontal="right"/>
    </xf>
    <xf numFmtId="41" fontId="16" fillId="0" borderId="16" xfId="49" applyNumberFormat="1" applyFont="1" applyFill="1" applyBorder="1" applyAlignment="1">
      <alignment/>
    </xf>
    <xf numFmtId="214" fontId="16" fillId="0" borderId="0" xfId="0" applyNumberFormat="1" applyFont="1" applyFill="1" applyAlignment="1">
      <alignment/>
    </xf>
    <xf numFmtId="41" fontId="11" fillId="0" borderId="0" xfId="49" applyNumberFormat="1" applyFont="1" applyFill="1" applyAlignment="1">
      <alignment/>
    </xf>
    <xf numFmtId="213" fontId="11" fillId="0" borderId="14" xfId="0" applyNumberFormat="1" applyFont="1" applyFill="1" applyBorder="1" applyAlignment="1">
      <alignment/>
    </xf>
    <xf numFmtId="41" fontId="11" fillId="0" borderId="15" xfId="49" applyNumberFormat="1" applyFont="1" applyFill="1" applyBorder="1" applyAlignment="1">
      <alignment/>
    </xf>
    <xf numFmtId="41" fontId="11" fillId="0" borderId="16" xfId="49" applyNumberFormat="1" applyFont="1" applyFill="1" applyBorder="1" applyAlignment="1">
      <alignment/>
    </xf>
    <xf numFmtId="41" fontId="11" fillId="0" borderId="14" xfId="0" applyNumberFormat="1" applyFont="1" applyFill="1" applyBorder="1" applyAlignment="1">
      <alignment horizontal="right"/>
    </xf>
    <xf numFmtId="214" fontId="11" fillId="0" borderId="0" xfId="0" applyNumberFormat="1" applyFont="1" applyFill="1" applyAlignment="1">
      <alignment/>
    </xf>
    <xf numFmtId="41" fontId="11" fillId="0" borderId="15" xfId="49" applyNumberFormat="1" applyFont="1" applyFill="1" applyBorder="1" applyAlignment="1">
      <alignment horizontal="right"/>
    </xf>
    <xf numFmtId="41" fontId="11" fillId="0" borderId="14" xfId="49" applyNumberFormat="1" applyFont="1" applyFill="1" applyBorder="1" applyAlignment="1" quotePrefix="1">
      <alignment horizontal="right"/>
    </xf>
    <xf numFmtId="41" fontId="11" fillId="0" borderId="35" xfId="49" applyNumberFormat="1" applyFont="1" applyFill="1" applyBorder="1" applyAlignment="1">
      <alignment/>
    </xf>
    <xf numFmtId="41" fontId="11" fillId="0" borderId="10" xfId="49" applyNumberFormat="1" applyFont="1" applyFill="1" applyBorder="1" applyAlignment="1">
      <alignment/>
    </xf>
    <xf numFmtId="213" fontId="11" fillId="0" borderId="35" xfId="0" applyNumberFormat="1" applyFont="1" applyFill="1" applyBorder="1" applyAlignment="1">
      <alignment/>
    </xf>
    <xf numFmtId="41" fontId="11" fillId="0" borderId="32" xfId="49" applyNumberFormat="1" applyFont="1" applyFill="1" applyBorder="1" applyAlignment="1">
      <alignment horizontal="right"/>
    </xf>
    <xf numFmtId="41" fontId="11" fillId="0" borderId="24" xfId="49" applyNumberFormat="1" applyFont="1" applyFill="1" applyBorder="1" applyAlignment="1">
      <alignment/>
    </xf>
    <xf numFmtId="41" fontId="11" fillId="0" borderId="35" xfId="0" applyNumberFormat="1" applyFont="1" applyFill="1" applyBorder="1" applyAlignment="1">
      <alignment horizontal="right"/>
    </xf>
    <xf numFmtId="214" fontId="11" fillId="0" borderId="32" xfId="0" applyNumberFormat="1" applyFont="1" applyFill="1" applyBorder="1" applyAlignment="1">
      <alignment/>
    </xf>
    <xf numFmtId="187" fontId="16" fillId="0" borderId="14" xfId="0" applyNumberFormat="1" applyFont="1" applyFill="1" applyBorder="1" applyAlignment="1">
      <alignment/>
    </xf>
    <xf numFmtId="41" fontId="16" fillId="0" borderId="15" xfId="49" applyNumberFormat="1" applyFont="1" applyFill="1" applyBorder="1" applyAlignment="1">
      <alignment/>
    </xf>
    <xf numFmtId="213" fontId="16" fillId="0" borderId="14" xfId="0" applyNumberFormat="1" applyFont="1" applyFill="1" applyBorder="1" applyAlignment="1">
      <alignment/>
    </xf>
    <xf numFmtId="213" fontId="16" fillId="0" borderId="15" xfId="0" applyNumberFormat="1" applyFont="1" applyFill="1" applyBorder="1" applyAlignment="1">
      <alignment horizontal="right"/>
    </xf>
    <xf numFmtId="187" fontId="11" fillId="0" borderId="14" xfId="49" applyNumberFormat="1" applyFont="1" applyFill="1" applyBorder="1" applyAlignment="1">
      <alignment/>
    </xf>
    <xf numFmtId="213" fontId="11" fillId="0" borderId="15" xfId="0" applyNumberFormat="1" applyFont="1" applyFill="1" applyBorder="1" applyAlignment="1">
      <alignment horizontal="right"/>
    </xf>
    <xf numFmtId="41" fontId="11" fillId="0" borderId="14" xfId="0" applyNumberFormat="1" applyFont="1" applyFill="1" applyBorder="1" applyAlignment="1">
      <alignment/>
    </xf>
    <xf numFmtId="187" fontId="11" fillId="0" borderId="14" xfId="0" applyNumberFormat="1" applyFont="1" applyFill="1" applyBorder="1" applyAlignment="1">
      <alignment/>
    </xf>
    <xf numFmtId="41" fontId="11" fillId="0" borderId="15" xfId="0" applyNumberFormat="1" applyFont="1" applyFill="1" applyBorder="1" applyAlignment="1">
      <alignment horizontal="right"/>
    </xf>
    <xf numFmtId="41" fontId="11" fillId="0" borderId="16" xfId="0" applyNumberFormat="1" applyFont="1" applyFill="1" applyBorder="1" applyAlignment="1">
      <alignment horizontal="right"/>
    </xf>
    <xf numFmtId="213" fontId="11" fillId="0" borderId="14" xfId="0" applyNumberFormat="1" applyFont="1" applyFill="1" applyBorder="1" applyAlignment="1">
      <alignment horizontal="right"/>
    </xf>
    <xf numFmtId="41" fontId="11" fillId="0" borderId="14" xfId="49" applyNumberFormat="1" applyFont="1" applyFill="1" applyBorder="1" applyAlignment="1">
      <alignment horizontal="right"/>
    </xf>
    <xf numFmtId="213" fontId="11" fillId="0" borderId="15" xfId="49" applyNumberFormat="1" applyFont="1" applyFill="1" applyBorder="1" applyAlignment="1">
      <alignment horizontal="right"/>
    </xf>
    <xf numFmtId="213" fontId="11" fillId="0" borderId="14" xfId="49" applyNumberFormat="1" applyFont="1" applyFill="1" applyBorder="1" applyAlignment="1">
      <alignment horizontal="right"/>
    </xf>
    <xf numFmtId="41" fontId="11" fillId="0" borderId="35" xfId="0" applyNumberFormat="1" applyFont="1" applyFill="1" applyBorder="1" applyAlignment="1">
      <alignment/>
    </xf>
    <xf numFmtId="187" fontId="11" fillId="0" borderId="35" xfId="0" applyNumberFormat="1" applyFont="1" applyFill="1" applyBorder="1" applyAlignment="1">
      <alignment/>
    </xf>
    <xf numFmtId="41" fontId="11" fillId="0" borderId="24" xfId="49" applyNumberFormat="1" applyFont="1" applyFill="1" applyBorder="1" applyAlignment="1">
      <alignment horizontal="right"/>
    </xf>
    <xf numFmtId="41" fontId="11" fillId="0" borderId="35" xfId="49" applyNumberFormat="1" applyFont="1" applyFill="1" applyBorder="1" applyAlignment="1">
      <alignment horizontal="right"/>
    </xf>
    <xf numFmtId="213" fontId="11" fillId="0" borderId="35" xfId="49" applyNumberFormat="1" applyFont="1" applyFill="1" applyBorder="1" applyAlignment="1">
      <alignment horizontal="right"/>
    </xf>
    <xf numFmtId="41" fontId="11" fillId="0" borderId="32" xfId="49" applyNumberFormat="1" applyFont="1" applyFill="1" applyBorder="1" applyAlignment="1" quotePrefix="1">
      <alignment horizontal="right"/>
    </xf>
    <xf numFmtId="213" fontId="11" fillId="0" borderId="32" xfId="49" applyNumberFormat="1" applyFont="1" applyFill="1" applyBorder="1" applyAlignment="1">
      <alignment horizontal="right"/>
    </xf>
    <xf numFmtId="41" fontId="29" fillId="0" borderId="16" xfId="49" applyNumberFormat="1" applyFont="1" applyFill="1" applyBorder="1" applyAlignment="1">
      <alignment horizontal="right" shrinkToFit="1"/>
    </xf>
    <xf numFmtId="0" fontId="14" fillId="0" borderId="0" xfId="0" applyFont="1" applyFill="1" applyBorder="1" applyAlignment="1">
      <alignment horizontal="center" shrinkToFit="1"/>
    </xf>
    <xf numFmtId="41" fontId="27" fillId="0" borderId="16" xfId="49" applyNumberFormat="1" applyFont="1" applyFill="1" applyBorder="1" applyAlignment="1">
      <alignment shrinkToFit="1"/>
    </xf>
    <xf numFmtId="213" fontId="27" fillId="0" borderId="16" xfId="49" applyNumberFormat="1" applyFont="1" applyFill="1" applyBorder="1" applyAlignment="1">
      <alignment shrinkToFit="1"/>
    </xf>
    <xf numFmtId="213" fontId="27" fillId="0" borderId="0" xfId="0" applyNumberFormat="1" applyFont="1" applyFill="1" applyBorder="1" applyAlignment="1">
      <alignment horizontal="right" shrinkToFit="1"/>
    </xf>
    <xf numFmtId="0" fontId="14" fillId="0" borderId="0" xfId="0" applyFont="1" applyFill="1" applyBorder="1" applyAlignment="1">
      <alignment horizontal="distributed" shrinkToFit="1"/>
    </xf>
    <xf numFmtId="41" fontId="27" fillId="0" borderId="16" xfId="49" applyNumberFormat="1" applyFont="1" applyFill="1" applyBorder="1" applyAlignment="1">
      <alignment horizontal="right" shrinkToFit="1"/>
    </xf>
    <xf numFmtId="0" fontId="14" fillId="0" borderId="10" xfId="0" applyFont="1" applyFill="1" applyBorder="1" applyAlignment="1">
      <alignment horizontal="distributed" shrinkToFit="1"/>
    </xf>
    <xf numFmtId="41" fontId="27" fillId="0" borderId="24" xfId="49" applyNumberFormat="1" applyFont="1" applyFill="1" applyBorder="1" applyAlignment="1">
      <alignment shrinkToFit="1"/>
    </xf>
    <xf numFmtId="41" fontId="27" fillId="0" borderId="24" xfId="49" applyNumberFormat="1" applyFont="1" applyFill="1" applyBorder="1" applyAlignment="1">
      <alignment horizontal="right" shrinkToFit="1"/>
    </xf>
    <xf numFmtId="41" fontId="27" fillId="0" borderId="20" xfId="0" applyNumberFormat="1" applyFont="1" applyFill="1" applyBorder="1" applyAlignment="1">
      <alignment/>
    </xf>
    <xf numFmtId="215" fontId="27" fillId="0" borderId="0" xfId="0" applyNumberFormat="1" applyFont="1" applyFill="1" applyBorder="1" applyAlignment="1">
      <alignment shrinkToFit="1"/>
    </xf>
    <xf numFmtId="41" fontId="27" fillId="0" borderId="17" xfId="0" applyNumberFormat="1" applyFont="1" applyFill="1" applyBorder="1" applyAlignment="1">
      <alignment/>
    </xf>
    <xf numFmtId="41" fontId="27" fillId="0" borderId="34" xfId="0" applyNumberFormat="1" applyFont="1" applyFill="1" applyBorder="1" applyAlignment="1">
      <alignment/>
    </xf>
    <xf numFmtId="41" fontId="27" fillId="0" borderId="14" xfId="49" applyNumberFormat="1" applyFont="1" applyFill="1" applyBorder="1" applyAlignment="1">
      <alignment/>
    </xf>
    <xf numFmtId="41" fontId="27" fillId="0" borderId="0" xfId="49" applyNumberFormat="1" applyFont="1" applyFill="1" applyBorder="1" applyAlignment="1">
      <alignment/>
    </xf>
    <xf numFmtId="41" fontId="27" fillId="0" borderId="14" xfId="0" applyNumberFormat="1" applyFont="1" applyFill="1" applyBorder="1" applyAlignment="1">
      <alignment/>
    </xf>
    <xf numFmtId="41" fontId="27" fillId="0" borderId="0" xfId="0" applyNumberFormat="1" applyFont="1" applyFill="1" applyBorder="1" applyAlignment="1">
      <alignment/>
    </xf>
    <xf numFmtId="41" fontId="27" fillId="0" borderId="15" xfId="0" applyNumberFormat="1" applyFont="1" applyFill="1" applyBorder="1" applyAlignment="1">
      <alignment/>
    </xf>
    <xf numFmtId="41" fontId="27" fillId="0" borderId="0" xfId="0" applyNumberFormat="1" applyFont="1" applyFill="1" applyBorder="1" applyAlignment="1">
      <alignment horizontal="right"/>
    </xf>
    <xf numFmtId="41" fontId="27" fillId="0" borderId="14" xfId="0" applyNumberFormat="1" applyFont="1" applyFill="1" applyBorder="1" applyAlignment="1">
      <alignment horizontal="right"/>
    </xf>
    <xf numFmtId="41" fontId="27" fillId="0" borderId="16" xfId="0" applyNumberFormat="1" applyFont="1" applyFill="1" applyBorder="1" applyAlignment="1">
      <alignment horizontal="right"/>
    </xf>
    <xf numFmtId="41" fontId="27" fillId="0" borderId="15" xfId="0" applyNumberFormat="1" applyFont="1" applyFill="1" applyBorder="1" applyAlignment="1">
      <alignment horizontal="right"/>
    </xf>
    <xf numFmtId="41" fontId="27" fillId="0" borderId="16" xfId="0" applyNumberFormat="1" applyFont="1" applyFill="1" applyBorder="1" applyAlignment="1">
      <alignment/>
    </xf>
    <xf numFmtId="41" fontId="27" fillId="0" borderId="14" xfId="0" applyNumberFormat="1" applyFont="1" applyFill="1" applyBorder="1" applyAlignment="1" quotePrefix="1">
      <alignment horizontal="right"/>
    </xf>
    <xf numFmtId="41" fontId="27" fillId="0" borderId="15" xfId="0" applyNumberFormat="1" applyFont="1" applyFill="1" applyBorder="1" applyAlignment="1" quotePrefix="1">
      <alignment horizontal="right"/>
    </xf>
    <xf numFmtId="41" fontId="27" fillId="0" borderId="16" xfId="0" applyNumberFormat="1" applyFont="1" applyFill="1" applyBorder="1" applyAlignment="1" quotePrefix="1">
      <alignment horizontal="right"/>
    </xf>
    <xf numFmtId="41" fontId="27" fillId="0" borderId="35" xfId="49" applyNumberFormat="1" applyFont="1" applyFill="1" applyBorder="1" applyAlignment="1">
      <alignment/>
    </xf>
    <xf numFmtId="215" fontId="27" fillId="0" borderId="10" xfId="0" applyNumberFormat="1" applyFont="1" applyFill="1" applyBorder="1" applyAlignment="1">
      <alignment shrinkToFit="1"/>
    </xf>
    <xf numFmtId="41" fontId="27" fillId="0" borderId="35" xfId="0" applyNumberFormat="1" applyFont="1" applyFill="1" applyBorder="1" applyAlignment="1">
      <alignment/>
    </xf>
    <xf numFmtId="41" fontId="27" fillId="0" borderId="24" xfId="0" applyNumberFormat="1" applyFont="1" applyFill="1" applyBorder="1" applyAlignment="1">
      <alignment/>
    </xf>
    <xf numFmtId="41" fontId="27" fillId="0" borderId="10" xfId="0" applyNumberFormat="1" applyFont="1" applyFill="1" applyBorder="1" applyAlignment="1">
      <alignment/>
    </xf>
    <xf numFmtId="41" fontId="27" fillId="0" borderId="32" xfId="0" applyNumberFormat="1" applyFont="1" applyFill="1" applyBorder="1" applyAlignment="1">
      <alignment/>
    </xf>
    <xf numFmtId="41" fontId="27" fillId="0" borderId="24" xfId="0" applyNumberFormat="1" applyFont="1" applyFill="1" applyBorder="1" applyAlignment="1">
      <alignment horizontal="right"/>
    </xf>
    <xf numFmtId="41" fontId="27" fillId="0" borderId="35" xfId="0" applyNumberFormat="1" applyFont="1" applyFill="1" applyBorder="1" applyAlignment="1">
      <alignment horizontal="right"/>
    </xf>
    <xf numFmtId="41" fontId="27" fillId="0" borderId="32" xfId="0" applyNumberFormat="1" applyFont="1" applyFill="1" applyBorder="1" applyAlignment="1">
      <alignment horizontal="right"/>
    </xf>
    <xf numFmtId="41" fontId="27" fillId="0" borderId="10" xfId="0" applyNumberFormat="1" applyFont="1" applyFill="1" applyBorder="1" applyAlignment="1">
      <alignment horizontal="right"/>
    </xf>
    <xf numFmtId="41" fontId="12" fillId="0" borderId="16" xfId="49" applyNumberFormat="1" applyFont="1" applyFill="1" applyBorder="1" applyAlignment="1">
      <alignment/>
    </xf>
    <xf numFmtId="41" fontId="12" fillId="0" borderId="0" xfId="49" applyNumberFormat="1" applyFont="1" applyFill="1" applyBorder="1" applyAlignment="1">
      <alignment horizontal="right"/>
    </xf>
    <xf numFmtId="41" fontId="12" fillId="0" borderId="15" xfId="49" applyNumberFormat="1" applyFont="1" applyFill="1" applyBorder="1" applyAlignment="1">
      <alignment horizontal="right"/>
    </xf>
    <xf numFmtId="213" fontId="12" fillId="0" borderId="0" xfId="49" applyNumberFormat="1" applyFont="1" applyFill="1" applyBorder="1" applyAlignment="1">
      <alignment/>
    </xf>
    <xf numFmtId="216" fontId="0" fillId="0" borderId="0" xfId="61" applyNumberFormat="1" applyFont="1" applyFill="1">
      <alignment/>
      <protection/>
    </xf>
    <xf numFmtId="213" fontId="12" fillId="0" borderId="0" xfId="0" applyNumberFormat="1" applyFont="1" applyFill="1" applyBorder="1" applyAlignment="1">
      <alignment/>
    </xf>
    <xf numFmtId="41" fontId="12" fillId="0" borderId="16" xfId="0" applyNumberFormat="1" applyFont="1" applyFill="1" applyBorder="1" applyAlignment="1">
      <alignment/>
    </xf>
    <xf numFmtId="41" fontId="12" fillId="0" borderId="24" xfId="0" applyNumberFormat="1" applyFont="1" applyFill="1" applyBorder="1" applyAlignment="1">
      <alignment/>
    </xf>
    <xf numFmtId="213" fontId="12" fillId="0" borderId="10" xfId="0" applyNumberFormat="1" applyFont="1" applyFill="1" applyBorder="1" applyAlignment="1">
      <alignment/>
    </xf>
    <xf numFmtId="41" fontId="21" fillId="0" borderId="14" xfId="0" applyNumberFormat="1" applyFont="1" applyFill="1" applyBorder="1" applyAlignment="1">
      <alignment horizontal="right"/>
    </xf>
    <xf numFmtId="41" fontId="21" fillId="0" borderId="15" xfId="0" applyNumberFormat="1" applyFont="1" applyFill="1" applyBorder="1" applyAlignment="1">
      <alignment horizontal="right"/>
    </xf>
    <xf numFmtId="0" fontId="21" fillId="0" borderId="0" xfId="0" applyNumberFormat="1" applyFont="1" applyFill="1" applyBorder="1" applyAlignment="1">
      <alignment horizontal="right"/>
    </xf>
    <xf numFmtId="0" fontId="21" fillId="0" borderId="16" xfId="0" applyNumberFormat="1" applyFont="1" applyFill="1" applyBorder="1" applyAlignment="1">
      <alignment horizontal="right"/>
    </xf>
    <xf numFmtId="180" fontId="21" fillId="0" borderId="15" xfId="49" applyNumberFormat="1" applyFont="1" applyFill="1" applyBorder="1" applyAlignment="1">
      <alignment/>
    </xf>
    <xf numFmtId="198" fontId="21" fillId="0" borderId="16" xfId="0" applyNumberFormat="1" applyFont="1" applyFill="1" applyBorder="1" applyAlignment="1">
      <alignment/>
    </xf>
    <xf numFmtId="41" fontId="21" fillId="0" borderId="14" xfId="0" applyNumberFormat="1" applyFont="1" applyFill="1" applyBorder="1" applyAlignment="1">
      <alignment/>
    </xf>
    <xf numFmtId="41" fontId="21" fillId="0" borderId="0" xfId="49" applyNumberFormat="1" applyFont="1" applyFill="1" applyBorder="1" applyAlignment="1">
      <alignment/>
    </xf>
    <xf numFmtId="41" fontId="21" fillId="0" borderId="14" xfId="49" applyNumberFormat="1" applyFont="1" applyFill="1" applyBorder="1" applyAlignment="1">
      <alignment horizontal="right"/>
    </xf>
    <xf numFmtId="41" fontId="21" fillId="0" borderId="15" xfId="49" applyNumberFormat="1" applyFont="1" applyFill="1" applyBorder="1" applyAlignment="1">
      <alignment horizontal="right"/>
    </xf>
    <xf numFmtId="41" fontId="21" fillId="0" borderId="14" xfId="0" applyNumberFormat="1" applyFont="1" applyFill="1" applyBorder="1" applyAlignment="1">
      <alignment/>
    </xf>
    <xf numFmtId="41" fontId="21" fillId="0" borderId="35" xfId="0" applyNumberFormat="1" applyFont="1" applyFill="1" applyBorder="1" applyAlignment="1">
      <alignment horizontal="right"/>
    </xf>
    <xf numFmtId="41" fontId="21" fillId="0" borderId="32" xfId="49" applyNumberFormat="1" applyFont="1" applyFill="1" applyBorder="1" applyAlignment="1">
      <alignment horizontal="right"/>
    </xf>
    <xf numFmtId="0" fontId="21" fillId="0" borderId="10" xfId="0" applyNumberFormat="1" applyFont="1" applyFill="1" applyBorder="1" applyAlignment="1">
      <alignment horizontal="right"/>
    </xf>
    <xf numFmtId="198" fontId="21" fillId="0" borderId="24" xfId="0" applyNumberFormat="1" applyFont="1" applyFill="1" applyBorder="1" applyAlignment="1">
      <alignment/>
    </xf>
    <xf numFmtId="41" fontId="21" fillId="0" borderId="35" xfId="49" applyNumberFormat="1" applyFont="1" applyFill="1" applyBorder="1" applyAlignment="1">
      <alignment horizontal="right"/>
    </xf>
    <xf numFmtId="41" fontId="21" fillId="0" borderId="10" xfId="49" applyNumberFormat="1" applyFont="1" applyFill="1" applyBorder="1" applyAlignment="1">
      <alignment/>
    </xf>
    <xf numFmtId="180" fontId="21" fillId="0" borderId="32" xfId="49" applyNumberFormat="1" applyFont="1" applyFill="1" applyBorder="1" applyAlignment="1">
      <alignment/>
    </xf>
    <xf numFmtId="41" fontId="12" fillId="0" borderId="15" xfId="49" applyNumberFormat="1" applyFont="1" applyFill="1" applyBorder="1" applyAlignment="1">
      <alignment/>
    </xf>
    <xf numFmtId="38" fontId="12" fillId="0" borderId="15" xfId="49" applyFont="1" applyFill="1" applyBorder="1" applyAlignment="1">
      <alignment/>
    </xf>
    <xf numFmtId="38" fontId="12" fillId="0" borderId="0" xfId="49" applyFont="1" applyFill="1" applyBorder="1" applyAlignment="1">
      <alignment/>
    </xf>
    <xf numFmtId="41" fontId="12" fillId="0" borderId="14" xfId="0" applyNumberFormat="1" applyFont="1" applyFill="1" applyBorder="1" applyAlignment="1">
      <alignment horizontal="right"/>
    </xf>
    <xf numFmtId="213" fontId="12" fillId="0" borderId="15" xfId="49" applyNumberFormat="1" applyFont="1" applyFill="1" applyBorder="1" applyAlignment="1">
      <alignment/>
    </xf>
    <xf numFmtId="189" fontId="12" fillId="0" borderId="15" xfId="0" applyNumberFormat="1" applyFont="1" applyFill="1" applyBorder="1" applyAlignment="1">
      <alignment/>
    </xf>
    <xf numFmtId="189" fontId="12" fillId="0" borderId="0" xfId="0" applyNumberFormat="1" applyFont="1" applyFill="1" applyBorder="1" applyAlignment="1">
      <alignment/>
    </xf>
    <xf numFmtId="41" fontId="12" fillId="0" borderId="14" xfId="0" applyNumberFormat="1" applyFont="1" applyFill="1" applyBorder="1" applyAlignment="1">
      <alignment/>
    </xf>
    <xf numFmtId="189" fontId="12" fillId="0" borderId="32" xfId="0" applyNumberFormat="1" applyFont="1" applyFill="1" applyBorder="1" applyAlignment="1">
      <alignment/>
    </xf>
    <xf numFmtId="198" fontId="12" fillId="0" borderId="10" xfId="0" applyNumberFormat="1" applyFont="1" applyFill="1" applyBorder="1" applyAlignment="1">
      <alignment/>
    </xf>
    <xf numFmtId="189" fontId="12" fillId="0" borderId="10" xfId="0" applyNumberFormat="1" applyFont="1" applyFill="1" applyBorder="1" applyAlignment="1">
      <alignment/>
    </xf>
    <xf numFmtId="41" fontId="12" fillId="0" borderId="35" xfId="0" applyNumberFormat="1" applyFont="1" applyFill="1" applyBorder="1" applyAlignment="1">
      <alignment/>
    </xf>
    <xf numFmtId="41" fontId="12" fillId="0" borderId="35" xfId="0" applyNumberFormat="1" applyFont="1" applyFill="1" applyBorder="1" applyAlignment="1">
      <alignment horizontal="right"/>
    </xf>
    <xf numFmtId="41" fontId="12" fillId="0" borderId="35" xfId="49" applyNumberFormat="1" applyFont="1" applyFill="1" applyBorder="1" applyAlignment="1">
      <alignment/>
    </xf>
    <xf numFmtId="213" fontId="12" fillId="0" borderId="32" xfId="49" applyNumberFormat="1" applyFont="1" applyFill="1" applyBorder="1" applyAlignment="1">
      <alignment/>
    </xf>
    <xf numFmtId="41" fontId="12" fillId="0" borderId="20" xfId="0" applyNumberFormat="1" applyFont="1" applyFill="1" applyBorder="1" applyAlignment="1">
      <alignment/>
    </xf>
    <xf numFmtId="213" fontId="12" fillId="0" borderId="0" xfId="0" applyNumberFormat="1" applyFont="1" applyFill="1" applyAlignment="1">
      <alignment/>
    </xf>
    <xf numFmtId="41" fontId="12" fillId="0" borderId="14" xfId="0" applyNumberFormat="1" applyFont="1" applyFill="1" applyBorder="1" applyAlignment="1" quotePrefix="1">
      <alignment horizontal="right"/>
    </xf>
    <xf numFmtId="0" fontId="4" fillId="0" borderId="0" xfId="0" applyFont="1" applyAlignment="1">
      <alignment shrinkToFit="1"/>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14" fillId="0" borderId="3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5"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1" xfId="0" applyFont="1" applyBorder="1" applyAlignment="1">
      <alignment horizontal="distributed" vertical="center"/>
    </xf>
    <xf numFmtId="0" fontId="8" fillId="0" borderId="25" xfId="0" applyFont="1" applyBorder="1" applyAlignment="1">
      <alignment horizontal="distributed" vertical="center"/>
    </xf>
    <xf numFmtId="0" fontId="8" fillId="0" borderId="28" xfId="0" applyFont="1" applyBorder="1" applyAlignment="1">
      <alignment horizontal="distributed" vertical="center"/>
    </xf>
    <xf numFmtId="0" fontId="8" fillId="0" borderId="18" xfId="0" applyFont="1" applyBorder="1" applyAlignment="1">
      <alignment horizontal="distributed" vertical="center"/>
    </xf>
    <xf numFmtId="0" fontId="8" fillId="0" borderId="27" xfId="0" applyFont="1" applyBorder="1" applyAlignment="1">
      <alignment horizontal="center" vertical="center"/>
    </xf>
    <xf numFmtId="0" fontId="13" fillId="0" borderId="28" xfId="0" applyFont="1" applyBorder="1" applyAlignment="1">
      <alignment horizontal="distributed" vertical="center" wrapText="1"/>
    </xf>
    <xf numFmtId="0" fontId="13" fillId="0" borderId="14" xfId="0" applyFont="1" applyBorder="1" applyAlignment="1">
      <alignment vertical="center" wrapText="1"/>
    </xf>
    <xf numFmtId="0" fontId="13" fillId="0" borderId="18" xfId="0" applyFont="1" applyBorder="1" applyAlignment="1">
      <alignment vertical="center" wrapText="1"/>
    </xf>
    <xf numFmtId="0" fontId="13" fillId="0" borderId="21" xfId="0" applyFont="1" applyBorder="1" applyAlignment="1">
      <alignment horizontal="distributed" vertical="center"/>
    </xf>
    <xf numFmtId="0" fontId="13" fillId="0" borderId="26" xfId="0" applyFont="1" applyBorder="1" applyAlignment="1">
      <alignment horizontal="distributed" vertical="center"/>
    </xf>
    <xf numFmtId="0" fontId="13" fillId="0" borderId="3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41" fontId="27" fillId="0" borderId="0" xfId="49" applyNumberFormat="1" applyFont="1" applyBorder="1" applyAlignment="1">
      <alignment horizontal="center" shrinkToFit="1"/>
    </xf>
    <xf numFmtId="41" fontId="27" fillId="0" borderId="16" xfId="49" applyNumberFormat="1" applyFont="1" applyBorder="1" applyAlignment="1">
      <alignment horizontal="center" shrinkToFit="1"/>
    </xf>
    <xf numFmtId="213" fontId="29" fillId="0" borderId="15" xfId="49" applyNumberFormat="1" applyFont="1" applyFill="1" applyBorder="1" applyAlignment="1">
      <alignment horizontal="center" shrinkToFit="1"/>
    </xf>
    <xf numFmtId="213" fontId="29" fillId="0" borderId="16" xfId="49" applyNumberFormat="1" applyFont="1" applyFill="1" applyBorder="1" applyAlignment="1">
      <alignment horizontal="center" shrinkToFit="1"/>
    </xf>
    <xf numFmtId="41" fontId="29" fillId="0" borderId="0" xfId="49" applyNumberFormat="1" applyFont="1" applyFill="1" applyBorder="1" applyAlignment="1">
      <alignment horizontal="center" shrinkToFit="1"/>
    </xf>
    <xf numFmtId="41" fontId="29" fillId="0" borderId="16" xfId="49" applyNumberFormat="1" applyFont="1" applyFill="1" applyBorder="1" applyAlignment="1">
      <alignment horizontal="center" shrinkToFit="1"/>
    </xf>
    <xf numFmtId="213" fontId="29" fillId="0" borderId="0" xfId="49" applyNumberFormat="1" applyFont="1" applyFill="1" applyBorder="1" applyAlignment="1">
      <alignment horizontal="center" shrinkToFit="1"/>
    </xf>
    <xf numFmtId="41" fontId="27" fillId="0" borderId="0" xfId="49" applyNumberFormat="1" applyFont="1" applyBorder="1" applyAlignment="1">
      <alignment horizontal="right" shrinkToFit="1"/>
    </xf>
    <xf numFmtId="213" fontId="27" fillId="0" borderId="0" xfId="42" applyNumberFormat="1" applyFont="1" applyFill="1" applyBorder="1" applyAlignment="1">
      <alignment horizontal="center" shrinkToFit="1"/>
    </xf>
    <xf numFmtId="213" fontId="27" fillId="0" borderId="16" xfId="42" applyNumberFormat="1" applyFont="1" applyFill="1" applyBorder="1" applyAlignment="1">
      <alignment horizontal="center" shrinkToFit="1"/>
    </xf>
    <xf numFmtId="213" fontId="27" fillId="0" borderId="0" xfId="49" applyNumberFormat="1" applyFont="1" applyBorder="1" applyAlignment="1">
      <alignment horizontal="center" shrinkToFit="1"/>
    </xf>
    <xf numFmtId="213" fontId="27" fillId="0" borderId="16" xfId="49" applyNumberFormat="1" applyFont="1" applyBorder="1" applyAlignment="1">
      <alignment horizontal="center" shrinkToFit="1"/>
    </xf>
    <xf numFmtId="213" fontId="27" fillId="0" borderId="10" xfId="42" applyNumberFormat="1" applyFont="1" applyFill="1" applyBorder="1" applyAlignment="1">
      <alignment horizontal="center" shrinkToFit="1"/>
    </xf>
    <xf numFmtId="213" fontId="27" fillId="0" borderId="24" xfId="42" applyNumberFormat="1" applyFont="1" applyFill="1" applyBorder="1" applyAlignment="1">
      <alignment horizontal="center" shrinkToFit="1"/>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30" xfId="0" applyFont="1" applyBorder="1" applyAlignment="1">
      <alignment horizontal="center" vertical="center" shrinkToFit="1"/>
    </xf>
    <xf numFmtId="41" fontId="27" fillId="0" borderId="33" xfId="49" applyNumberFormat="1" applyFont="1" applyBorder="1" applyAlignment="1">
      <alignment horizontal="center" shrinkToFit="1"/>
    </xf>
    <xf numFmtId="41" fontId="27" fillId="0" borderId="34" xfId="49" applyNumberFormat="1" applyFont="1" applyBorder="1" applyAlignment="1">
      <alignment horizontal="center" shrinkToFit="1"/>
    </xf>
    <xf numFmtId="41" fontId="27" fillId="0" borderId="0" xfId="0" applyNumberFormat="1" applyFont="1" applyBorder="1" applyAlignment="1">
      <alignment horizontal="center" shrinkToFit="1"/>
    </xf>
    <xf numFmtId="41" fontId="27" fillId="0" borderId="16" xfId="0" applyNumberFormat="1" applyFont="1" applyBorder="1" applyAlignment="1">
      <alignment horizontal="center" shrinkToFit="1"/>
    </xf>
    <xf numFmtId="213" fontId="27" fillId="0" borderId="0" xfId="42" applyNumberFormat="1" applyFont="1" applyBorder="1" applyAlignment="1">
      <alignment horizontal="center" shrinkToFit="1"/>
    </xf>
    <xf numFmtId="213" fontId="27" fillId="0" borderId="16" xfId="42" applyNumberFormat="1" applyFont="1" applyBorder="1" applyAlignment="1">
      <alignment horizontal="center" shrinkToFit="1"/>
    </xf>
    <xf numFmtId="213" fontId="27" fillId="0" borderId="0" xfId="0" applyNumberFormat="1" applyFont="1" applyBorder="1" applyAlignment="1">
      <alignment horizontal="center" shrinkToFit="1"/>
    </xf>
    <xf numFmtId="213" fontId="27" fillId="0" borderId="16" xfId="0" applyNumberFormat="1" applyFont="1" applyBorder="1" applyAlignment="1">
      <alignment horizontal="center" shrinkToFit="1"/>
    </xf>
    <xf numFmtId="0" fontId="14" fillId="32" borderId="21" xfId="0" applyFont="1" applyFill="1" applyBorder="1" applyAlignment="1">
      <alignment horizontal="center" vertical="center"/>
    </xf>
    <xf numFmtId="0" fontId="14" fillId="32" borderId="26" xfId="0" applyFont="1" applyFill="1" applyBorder="1" applyAlignment="1">
      <alignment horizontal="center" vertical="center"/>
    </xf>
    <xf numFmtId="0" fontId="14" fillId="32" borderId="27" xfId="0" applyFont="1" applyFill="1" applyBorder="1" applyAlignment="1">
      <alignment horizontal="center" vertical="center"/>
    </xf>
    <xf numFmtId="0" fontId="13" fillId="0" borderId="19" xfId="0" applyFont="1" applyBorder="1" applyAlignment="1">
      <alignment horizontal="center" vertical="center" shrinkToFit="1"/>
    </xf>
    <xf numFmtId="0" fontId="13"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6" xfId="0" applyFont="1" applyBorder="1" applyAlignment="1">
      <alignment horizontal="center" vertical="center" shrinkToFit="1"/>
    </xf>
    <xf numFmtId="0" fontId="14" fillId="32" borderId="26" xfId="0" applyFont="1" applyFill="1" applyBorder="1" applyAlignment="1">
      <alignment horizontal="center" vertical="center" wrapText="1"/>
    </xf>
    <xf numFmtId="0" fontId="14" fillId="32" borderId="27" xfId="0" applyFont="1" applyFill="1" applyBorder="1" applyAlignment="1">
      <alignment horizontal="center" vertical="center" wrapText="1"/>
    </xf>
    <xf numFmtId="0" fontId="14" fillId="32" borderId="21" xfId="0" applyFont="1" applyFill="1" applyBorder="1" applyAlignment="1">
      <alignment horizontal="center" vertical="center" wrapText="1"/>
    </xf>
    <xf numFmtId="0" fontId="14" fillId="0" borderId="31"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32" borderId="30" xfId="0" applyFont="1" applyFill="1" applyBorder="1" applyAlignment="1">
      <alignment horizontal="center" vertical="center"/>
    </xf>
    <xf numFmtId="0" fontId="14" fillId="32" borderId="21" xfId="0" applyFont="1" applyFill="1" applyBorder="1" applyAlignment="1">
      <alignment horizontal="center" vertical="center" shrinkToFit="1"/>
    </xf>
    <xf numFmtId="0" fontId="14" fillId="32" borderId="26" xfId="0" applyFont="1" applyFill="1" applyBorder="1" applyAlignment="1">
      <alignment horizontal="center" vertical="center" shrinkToFit="1"/>
    </xf>
    <xf numFmtId="0" fontId="13" fillId="0" borderId="25"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1" xfId="0" applyFont="1" applyBorder="1" applyAlignment="1">
      <alignment horizontal="center" vertical="center" shrinkToFit="1"/>
    </xf>
    <xf numFmtId="0" fontId="14" fillId="32" borderId="31" xfId="0" applyFont="1" applyFill="1" applyBorder="1" applyAlignment="1">
      <alignment horizontal="center" vertical="center"/>
    </xf>
    <xf numFmtId="0" fontId="14" fillId="32" borderId="25" xfId="0" applyFont="1" applyFill="1" applyBorder="1" applyAlignment="1">
      <alignment horizontal="center" vertical="center"/>
    </xf>
    <xf numFmtId="213" fontId="27" fillId="0" borderId="33" xfId="0" applyNumberFormat="1" applyFont="1" applyBorder="1" applyAlignment="1">
      <alignment horizontal="center" shrinkToFit="1"/>
    </xf>
    <xf numFmtId="213" fontId="27" fillId="0" borderId="34" xfId="0" applyNumberFormat="1" applyFont="1" applyBorder="1" applyAlignment="1">
      <alignment horizontal="center" shrinkToFit="1"/>
    </xf>
    <xf numFmtId="213" fontId="27" fillId="0" borderId="15" xfId="49" applyNumberFormat="1" applyFont="1" applyBorder="1" applyAlignment="1">
      <alignment horizontal="center" shrinkToFit="1"/>
    </xf>
    <xf numFmtId="213" fontId="27" fillId="0" borderId="15" xfId="0" applyNumberFormat="1" applyFont="1" applyBorder="1" applyAlignment="1">
      <alignment horizontal="center" shrinkToFit="1"/>
    </xf>
    <xf numFmtId="213" fontId="27" fillId="0" borderId="15" xfId="49" applyNumberFormat="1" applyFont="1" applyFill="1" applyBorder="1" applyAlignment="1">
      <alignment horizontal="center" shrinkToFit="1"/>
    </xf>
    <xf numFmtId="213" fontId="27" fillId="0" borderId="16" xfId="49" applyNumberFormat="1" applyFont="1" applyFill="1" applyBorder="1" applyAlignment="1">
      <alignment horizontal="center" shrinkToFit="1"/>
    </xf>
    <xf numFmtId="213" fontId="27" fillId="0" borderId="0" xfId="49" applyNumberFormat="1" applyFont="1" applyFill="1" applyBorder="1" applyAlignment="1">
      <alignment horizontal="center" shrinkToFit="1"/>
    </xf>
    <xf numFmtId="213" fontId="27" fillId="0" borderId="17" xfId="0" applyNumberFormat="1" applyFont="1" applyBorder="1" applyAlignment="1">
      <alignment horizontal="center" shrinkToFit="1"/>
    </xf>
    <xf numFmtId="213" fontId="27" fillId="0" borderId="32" xfId="49" applyNumberFormat="1" applyFont="1" applyFill="1" applyBorder="1" applyAlignment="1">
      <alignment horizontal="center" shrinkToFit="1"/>
    </xf>
    <xf numFmtId="213" fontId="27" fillId="0" borderId="10" xfId="49" applyNumberFormat="1" applyFont="1" applyFill="1" applyBorder="1" applyAlignment="1">
      <alignment horizontal="center" shrinkToFit="1"/>
    </xf>
    <xf numFmtId="213" fontId="27" fillId="0" borderId="24" xfId="49" applyNumberFormat="1" applyFont="1" applyFill="1" applyBorder="1" applyAlignment="1">
      <alignment horizontal="center" shrinkToFit="1"/>
    </xf>
    <xf numFmtId="41" fontId="12" fillId="0" borderId="15" xfId="0" applyNumberFormat="1" applyFont="1" applyBorder="1" applyAlignment="1">
      <alignment horizontal="center"/>
    </xf>
    <xf numFmtId="41" fontId="12" fillId="0" borderId="16" xfId="0" applyNumberFormat="1" applyFont="1" applyBorder="1" applyAlignment="1">
      <alignment horizontal="center"/>
    </xf>
    <xf numFmtId="41" fontId="12" fillId="0" borderId="15" xfId="49" applyNumberFormat="1" applyFont="1" applyBorder="1" applyAlignment="1">
      <alignment horizontal="center"/>
    </xf>
    <xf numFmtId="41" fontId="12" fillId="0" borderId="16" xfId="49" applyNumberFormat="1" applyFont="1" applyBorder="1" applyAlignment="1">
      <alignment horizontal="center"/>
    </xf>
    <xf numFmtId="41" fontId="12" fillId="0" borderId="33" xfId="49" applyNumberFormat="1" applyFont="1" applyBorder="1" applyAlignment="1">
      <alignment horizontal="center"/>
    </xf>
    <xf numFmtId="41" fontId="12" fillId="0" borderId="17" xfId="0" applyNumberFormat="1" applyFont="1" applyBorder="1" applyAlignment="1">
      <alignment horizontal="center"/>
    </xf>
    <xf numFmtId="41" fontId="12" fillId="0" borderId="34" xfId="0" applyNumberFormat="1" applyFont="1" applyBorder="1" applyAlignment="1">
      <alignment horizontal="center"/>
    </xf>
    <xf numFmtId="41" fontId="12" fillId="0" borderId="0" xfId="49" applyNumberFormat="1" applyFont="1" applyBorder="1" applyAlignment="1">
      <alignment horizontal="center"/>
    </xf>
    <xf numFmtId="41" fontId="12" fillId="0" borderId="15" xfId="49" applyNumberFormat="1" applyFont="1" applyBorder="1" applyAlignment="1">
      <alignment horizontal="center" wrapText="1"/>
    </xf>
    <xf numFmtId="41" fontId="12" fillId="0" borderId="16" xfId="49" applyNumberFormat="1" applyFont="1" applyBorder="1" applyAlignment="1">
      <alignment horizontal="center" wrapText="1"/>
    </xf>
    <xf numFmtId="41" fontId="12" fillId="0" borderId="0" xfId="0" applyNumberFormat="1" applyFont="1" applyBorder="1" applyAlignment="1">
      <alignment horizontal="center"/>
    </xf>
    <xf numFmtId="0" fontId="14" fillId="0" borderId="3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0" xfId="0" applyFont="1" applyBorder="1" applyAlignment="1">
      <alignment horizontal="center" vertical="center" wrapText="1"/>
    </xf>
    <xf numFmtId="0" fontId="7" fillId="0" borderId="36" xfId="0" applyFont="1" applyBorder="1" applyAlignment="1">
      <alignment horizontal="center"/>
    </xf>
    <xf numFmtId="0" fontId="7" fillId="0" borderId="21" xfId="0" applyFont="1" applyBorder="1" applyAlignment="1">
      <alignment horizont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1" xfId="0" applyFont="1" applyBorder="1" applyAlignment="1">
      <alignment horizontal="center" vertical="center"/>
    </xf>
    <xf numFmtId="0" fontId="14" fillId="0" borderId="16" xfId="0" applyFont="1" applyBorder="1" applyAlignment="1">
      <alignment horizontal="center" vertical="center"/>
    </xf>
    <xf numFmtId="0" fontId="14" fillId="0" borderId="25" xfId="0" applyFont="1" applyBorder="1" applyAlignment="1">
      <alignment horizontal="center" vertical="center"/>
    </xf>
    <xf numFmtId="41" fontId="12" fillId="0" borderId="17" xfId="49" applyNumberFormat="1" applyFont="1" applyBorder="1" applyAlignment="1">
      <alignment horizontal="center"/>
    </xf>
    <xf numFmtId="41" fontId="12" fillId="0" borderId="34" xfId="49" applyNumberFormat="1" applyFont="1" applyBorder="1" applyAlignment="1">
      <alignment horizontal="center"/>
    </xf>
    <xf numFmtId="49" fontId="14" fillId="0" borderId="21" xfId="0" applyNumberFormat="1" applyFont="1" applyFill="1" applyBorder="1" applyAlignment="1">
      <alignment horizontal="center" vertical="center"/>
    </xf>
    <xf numFmtId="0" fontId="14" fillId="0" borderId="26" xfId="0"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9" fillId="0" borderId="21"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7" fillId="32" borderId="22" xfId="0"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32" borderId="30" xfId="0" applyFont="1" applyFill="1" applyBorder="1" applyAlignment="1">
      <alignment horizontal="center" vertical="center" wrapText="1"/>
    </xf>
    <xf numFmtId="49" fontId="14" fillId="32" borderId="13" xfId="0" applyNumberFormat="1" applyFont="1" applyFill="1" applyBorder="1" applyAlignment="1">
      <alignment horizontal="center" vertical="center"/>
    </xf>
    <xf numFmtId="49" fontId="14" fillId="32" borderId="11" xfId="0" applyNumberFormat="1" applyFont="1" applyFill="1" applyBorder="1" applyAlignment="1">
      <alignment horizontal="center" vertical="center"/>
    </xf>
    <xf numFmtId="49" fontId="14" fillId="32" borderId="29" xfId="0" applyNumberFormat="1" applyFont="1" applyFill="1" applyBorder="1" applyAlignment="1">
      <alignment horizontal="center" vertical="center"/>
    </xf>
    <xf numFmtId="49" fontId="14" fillId="32" borderId="31" xfId="0" applyNumberFormat="1" applyFont="1" applyFill="1" applyBorder="1" applyAlignment="1">
      <alignment horizontal="center" vertical="center"/>
    </xf>
    <xf numFmtId="49" fontId="14" fillId="32" borderId="21" xfId="0" applyNumberFormat="1" applyFont="1" applyFill="1" applyBorder="1" applyAlignment="1">
      <alignment horizontal="distributed" vertical="center"/>
    </xf>
    <xf numFmtId="49" fontId="14" fillId="32" borderId="26" xfId="0" applyNumberFormat="1" applyFont="1" applyFill="1" applyBorder="1" applyAlignment="1">
      <alignment horizontal="distributed" vertical="center"/>
    </xf>
    <xf numFmtId="0" fontId="7" fillId="32" borderId="0" xfId="0" applyFont="1" applyFill="1" applyBorder="1" applyAlignment="1">
      <alignment horizontal="center" vertical="center"/>
    </xf>
    <xf numFmtId="0" fontId="7" fillId="32" borderId="16" xfId="0" applyFont="1" applyFill="1" applyBorder="1" applyAlignment="1">
      <alignment horizontal="center" vertical="center"/>
    </xf>
    <xf numFmtId="0" fontId="7" fillId="32" borderId="28"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20" xfId="0" applyFont="1" applyFill="1" applyBorder="1" applyAlignment="1">
      <alignment horizontal="center" vertical="center"/>
    </xf>
    <xf numFmtId="0" fontId="7" fillId="32" borderId="18" xfId="0" applyFont="1" applyFill="1" applyBorder="1" applyAlignment="1">
      <alignment horizontal="center" vertical="center"/>
    </xf>
    <xf numFmtId="49" fontId="14" fillId="32" borderId="26" xfId="0" applyNumberFormat="1" applyFont="1" applyFill="1" applyBorder="1" applyAlignment="1">
      <alignment horizontal="distributed" vertical="center"/>
    </xf>
    <xf numFmtId="0" fontId="7" fillId="32" borderId="31" xfId="0" applyFont="1" applyFill="1" applyBorder="1" applyAlignment="1">
      <alignment horizontal="center" vertical="center"/>
    </xf>
    <xf numFmtId="0" fontId="7" fillId="32" borderId="25" xfId="0" applyFont="1" applyFill="1" applyBorder="1" applyAlignment="1">
      <alignment horizontal="center" vertical="center"/>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統計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77"/>
  <sheetViews>
    <sheetView tabSelected="1" view="pageBreakPreview" zoomScaleSheetLayoutView="100" zoomScalePageLayoutView="0" workbookViewId="0" topLeftCell="A1">
      <selection activeCell="I63" sqref="I63"/>
    </sheetView>
  </sheetViews>
  <sheetFormatPr defaultColWidth="9.00390625" defaultRowHeight="13.5"/>
  <cols>
    <col min="1" max="1" width="10.125" style="2" customWidth="1"/>
    <col min="2" max="2" width="11.125" style="2" customWidth="1"/>
    <col min="3" max="7" width="10.125" style="2" customWidth="1"/>
    <col min="8" max="8" width="12.375" style="2" customWidth="1"/>
    <col min="9" max="10" width="12.625" style="2" customWidth="1"/>
    <col min="11" max="11" width="10.625" style="2" customWidth="1"/>
    <col min="12" max="12" width="11.25390625" style="2" customWidth="1"/>
    <col min="13" max="15" width="9.00390625" style="2" customWidth="1"/>
    <col min="16" max="24" width="9.00390625" style="2" hidden="1" customWidth="1"/>
    <col min="25" max="16384" width="9.00390625" style="2" customWidth="1"/>
  </cols>
  <sheetData>
    <row r="1" spans="1:8" ht="13.5">
      <c r="A1" s="529" t="s">
        <v>154</v>
      </c>
      <c r="B1" s="529"/>
      <c r="C1" s="529"/>
      <c r="D1" s="529"/>
      <c r="E1" s="529"/>
      <c r="F1" s="529"/>
      <c r="G1" s="529"/>
      <c r="H1" s="529"/>
    </row>
    <row r="2" spans="1:12" ht="12.75" thickBot="1">
      <c r="A2" s="3"/>
      <c r="B2" s="3"/>
      <c r="C2" s="3"/>
      <c r="D2" s="3"/>
      <c r="E2" s="3"/>
      <c r="F2" s="3"/>
      <c r="G2" s="3"/>
      <c r="H2" s="3"/>
      <c r="I2" s="3"/>
      <c r="J2" s="3"/>
      <c r="K2" s="4"/>
      <c r="L2" s="47"/>
    </row>
    <row r="3" spans="1:13" s="6" customFormat="1" ht="18" customHeight="1">
      <c r="A3" s="540" t="s">
        <v>175</v>
      </c>
      <c r="B3" s="542" t="s">
        <v>62</v>
      </c>
      <c r="C3" s="542" t="s">
        <v>63</v>
      </c>
      <c r="D3" s="542" t="s">
        <v>64</v>
      </c>
      <c r="E3" s="530" t="s">
        <v>156</v>
      </c>
      <c r="F3" s="531"/>
      <c r="G3" s="544"/>
      <c r="H3" s="538" t="s">
        <v>172</v>
      </c>
      <c r="I3" s="540" t="s">
        <v>65</v>
      </c>
      <c r="J3" s="542" t="s">
        <v>66</v>
      </c>
      <c r="K3" s="530" t="s">
        <v>157</v>
      </c>
      <c r="L3" s="531"/>
      <c r="M3" s="5"/>
    </row>
    <row r="4" spans="1:14" s="6" customFormat="1" ht="18" customHeight="1">
      <c r="A4" s="541"/>
      <c r="B4" s="543"/>
      <c r="C4" s="543"/>
      <c r="D4" s="543"/>
      <c r="E4" s="44" t="s">
        <v>67</v>
      </c>
      <c r="F4" s="45" t="s">
        <v>68</v>
      </c>
      <c r="G4" s="46" t="s">
        <v>69</v>
      </c>
      <c r="H4" s="539"/>
      <c r="I4" s="541"/>
      <c r="J4" s="543"/>
      <c r="K4" s="45" t="s">
        <v>59</v>
      </c>
      <c r="L4" s="72" t="s">
        <v>70</v>
      </c>
      <c r="M4" s="5"/>
      <c r="N4" s="5"/>
    </row>
    <row r="5" spans="1:14" ht="15" customHeight="1">
      <c r="A5" s="48" t="s">
        <v>166</v>
      </c>
      <c r="B5" s="50">
        <v>1457358</v>
      </c>
      <c r="C5" s="60">
        <v>830708</v>
      </c>
      <c r="D5" s="168">
        <f aca="true" t="shared" si="0" ref="D5:D17">C5/B5*100</f>
        <v>57.0009565254385</v>
      </c>
      <c r="E5" s="60">
        <v>101439</v>
      </c>
      <c r="F5" s="50">
        <v>100523</v>
      </c>
      <c r="G5" s="60">
        <v>30144</v>
      </c>
      <c r="H5" s="58">
        <v>45393</v>
      </c>
      <c r="I5" s="57">
        <v>43495</v>
      </c>
      <c r="J5" s="55">
        <v>24</v>
      </c>
      <c r="K5" s="55">
        <v>42</v>
      </c>
      <c r="L5" s="170">
        <f aca="true" t="shared" si="1" ref="L5:L16">K5/C5%</f>
        <v>0.005055928196189274</v>
      </c>
      <c r="N5" s="387"/>
    </row>
    <row r="6" spans="1:14" ht="15" customHeight="1">
      <c r="A6" s="165" t="s">
        <v>1</v>
      </c>
      <c r="B6" s="50">
        <v>1515890</v>
      </c>
      <c r="C6" s="60">
        <v>739602</v>
      </c>
      <c r="D6" s="168">
        <f t="shared" si="0"/>
        <v>48.789951777503646</v>
      </c>
      <c r="E6" s="60">
        <v>92820</v>
      </c>
      <c r="F6" s="50">
        <v>91544</v>
      </c>
      <c r="G6" s="60">
        <v>31694</v>
      </c>
      <c r="H6" s="58">
        <v>56241</v>
      </c>
      <c r="I6" s="57">
        <v>58520</v>
      </c>
      <c r="J6" s="55">
        <v>15</v>
      </c>
      <c r="K6" s="55">
        <v>32</v>
      </c>
      <c r="L6" s="170">
        <f t="shared" si="1"/>
        <v>0.004326651361137477</v>
      </c>
      <c r="N6" s="387"/>
    </row>
    <row r="7" spans="1:14" ht="15" customHeight="1">
      <c r="A7" s="66" t="s">
        <v>158</v>
      </c>
      <c r="B7" s="50">
        <v>1647347</v>
      </c>
      <c r="C7" s="60">
        <v>746072</v>
      </c>
      <c r="D7" s="168">
        <f t="shared" si="0"/>
        <v>45.28930456060563</v>
      </c>
      <c r="E7" s="60">
        <v>91530</v>
      </c>
      <c r="F7" s="50">
        <v>90852</v>
      </c>
      <c r="G7" s="50">
        <v>43176</v>
      </c>
      <c r="H7" s="58">
        <v>47849</v>
      </c>
      <c r="I7" s="57">
        <v>5911</v>
      </c>
      <c r="J7" s="55">
        <v>186</v>
      </c>
      <c r="K7" s="55">
        <v>33</v>
      </c>
      <c r="L7" s="170">
        <f t="shared" si="1"/>
        <v>0.004423165592596961</v>
      </c>
      <c r="N7" s="387"/>
    </row>
    <row r="8" spans="1:14" ht="15" customHeight="1" hidden="1">
      <c r="A8" s="66" t="s">
        <v>159</v>
      </c>
      <c r="B8" s="50">
        <v>1543898</v>
      </c>
      <c r="C8" s="60">
        <v>695199</v>
      </c>
      <c r="D8" s="168">
        <f t="shared" si="0"/>
        <v>45.02881667053134</v>
      </c>
      <c r="E8" s="60">
        <v>90720</v>
      </c>
      <c r="F8" s="50">
        <v>90463</v>
      </c>
      <c r="G8" s="50">
        <v>46153</v>
      </c>
      <c r="H8" s="58">
        <v>43204</v>
      </c>
      <c r="I8" s="57">
        <v>6801</v>
      </c>
      <c r="J8" s="55">
        <v>158</v>
      </c>
      <c r="K8" s="55">
        <v>19</v>
      </c>
      <c r="L8" s="171">
        <f t="shared" si="1"/>
        <v>0.0027330303984902165</v>
      </c>
      <c r="N8" s="387"/>
    </row>
    <row r="9" spans="1:14" ht="15" customHeight="1" hidden="1">
      <c r="A9" s="66" t="s">
        <v>160</v>
      </c>
      <c r="B9" s="50">
        <v>1231863</v>
      </c>
      <c r="C9" s="50">
        <v>625486</v>
      </c>
      <c r="D9" s="168">
        <f t="shared" si="0"/>
        <v>50.77561384666964</v>
      </c>
      <c r="E9" s="60">
        <v>80438</v>
      </c>
      <c r="F9" s="58">
        <v>79891</v>
      </c>
      <c r="G9" s="58">
        <v>44519</v>
      </c>
      <c r="H9" s="58">
        <v>34867</v>
      </c>
      <c r="I9" s="57">
        <v>5692</v>
      </c>
      <c r="J9" s="50">
        <v>16</v>
      </c>
      <c r="K9" s="50">
        <v>23</v>
      </c>
      <c r="L9" s="171">
        <f t="shared" si="1"/>
        <v>0.0036771406554263406</v>
      </c>
      <c r="N9" s="387"/>
    </row>
    <row r="10" spans="1:14" ht="15" customHeight="1" hidden="1">
      <c r="A10" s="66" t="s">
        <v>161</v>
      </c>
      <c r="B10" s="50">
        <v>1251855</v>
      </c>
      <c r="C10" s="50">
        <v>640579</v>
      </c>
      <c r="D10" s="168">
        <f t="shared" si="0"/>
        <v>51.17038315140332</v>
      </c>
      <c r="E10" s="60">
        <v>19463</v>
      </c>
      <c r="F10" s="58">
        <v>19403</v>
      </c>
      <c r="G10" s="50">
        <v>244</v>
      </c>
      <c r="H10" s="58">
        <v>19198</v>
      </c>
      <c r="I10" s="57">
        <v>5064</v>
      </c>
      <c r="J10" s="50">
        <v>33</v>
      </c>
      <c r="K10" s="50">
        <v>13</v>
      </c>
      <c r="L10" s="171">
        <f t="shared" si="1"/>
        <v>0.002029414014508749</v>
      </c>
      <c r="N10" s="387"/>
    </row>
    <row r="11" spans="1:14" ht="15" customHeight="1" hidden="1">
      <c r="A11" s="66" t="s">
        <v>162</v>
      </c>
      <c r="B11" s="50">
        <v>1124701</v>
      </c>
      <c r="C11" s="50">
        <v>549634</v>
      </c>
      <c r="D11" s="168">
        <f t="shared" si="0"/>
        <v>48.869343941189705</v>
      </c>
      <c r="E11" s="50">
        <v>23893</v>
      </c>
      <c r="F11" s="50">
        <v>23868</v>
      </c>
      <c r="G11" s="50">
        <v>237</v>
      </c>
      <c r="H11" s="58">
        <v>23541</v>
      </c>
      <c r="I11" s="57">
        <v>3960</v>
      </c>
      <c r="J11" s="50">
        <v>40</v>
      </c>
      <c r="K11" s="50">
        <v>18</v>
      </c>
      <c r="L11" s="171">
        <f t="shared" si="1"/>
        <v>0.0032749065741930084</v>
      </c>
      <c r="N11" s="387"/>
    </row>
    <row r="12" spans="1:14" ht="15" customHeight="1">
      <c r="A12" s="66" t="s">
        <v>163</v>
      </c>
      <c r="B12" s="50">
        <v>574510</v>
      </c>
      <c r="C12" s="50">
        <v>272480</v>
      </c>
      <c r="D12" s="168">
        <f t="shared" si="0"/>
        <v>47.42824319855181</v>
      </c>
      <c r="E12" s="50"/>
      <c r="F12" s="50"/>
      <c r="G12" s="57"/>
      <c r="H12" s="58">
        <v>17334</v>
      </c>
      <c r="I12" s="57"/>
      <c r="J12" s="50">
        <v>1216</v>
      </c>
      <c r="K12" s="50">
        <v>15</v>
      </c>
      <c r="L12" s="171">
        <f t="shared" si="1"/>
        <v>0.005504991192014092</v>
      </c>
      <c r="N12" s="387"/>
    </row>
    <row r="13" spans="1:14" ht="15" customHeight="1">
      <c r="A13" s="66" t="s">
        <v>164</v>
      </c>
      <c r="B13" s="50">
        <v>561535</v>
      </c>
      <c r="C13" s="61">
        <v>249800</v>
      </c>
      <c r="D13" s="168">
        <f t="shared" si="0"/>
        <v>44.48520573072025</v>
      </c>
      <c r="E13" s="50"/>
      <c r="F13" s="50"/>
      <c r="G13" s="57"/>
      <c r="H13" s="58">
        <v>17081</v>
      </c>
      <c r="I13" s="57"/>
      <c r="J13" s="50">
        <v>3</v>
      </c>
      <c r="K13" s="50">
        <v>5</v>
      </c>
      <c r="L13" s="171">
        <f t="shared" si="1"/>
        <v>0.0020016012810248197</v>
      </c>
      <c r="N13" s="387"/>
    </row>
    <row r="14" spans="1:14" ht="15" customHeight="1">
      <c r="A14" s="66" t="s">
        <v>165</v>
      </c>
      <c r="B14" s="50">
        <v>510307</v>
      </c>
      <c r="C14" s="61">
        <v>248780</v>
      </c>
      <c r="D14" s="168">
        <f t="shared" si="0"/>
        <v>48.75104593901318</v>
      </c>
      <c r="E14" s="50"/>
      <c r="F14" s="50"/>
      <c r="G14" s="57"/>
      <c r="H14" s="58">
        <v>16930</v>
      </c>
      <c r="I14" s="57"/>
      <c r="J14" s="57">
        <v>5</v>
      </c>
      <c r="K14" s="50">
        <v>6</v>
      </c>
      <c r="L14" s="171">
        <f t="shared" si="1"/>
        <v>0.002411769434842029</v>
      </c>
      <c r="N14" s="387"/>
    </row>
    <row r="15" spans="1:14" ht="15" customHeight="1">
      <c r="A15" s="66" t="s">
        <v>155</v>
      </c>
      <c r="B15" s="50">
        <v>522145</v>
      </c>
      <c r="C15" s="61">
        <v>235578</v>
      </c>
      <c r="D15" s="168">
        <f t="shared" si="0"/>
        <v>45.11735245956583</v>
      </c>
      <c r="E15" s="50"/>
      <c r="F15" s="50"/>
      <c r="G15" s="57"/>
      <c r="H15" s="58">
        <v>16621</v>
      </c>
      <c r="I15" s="57"/>
      <c r="J15" s="57">
        <v>0</v>
      </c>
      <c r="K15" s="50">
        <v>7</v>
      </c>
      <c r="L15" s="171">
        <f t="shared" si="1"/>
        <v>0.002971414987817198</v>
      </c>
      <c r="N15" s="387"/>
    </row>
    <row r="16" spans="1:14" ht="15" customHeight="1">
      <c r="A16" s="66" t="s">
        <v>287</v>
      </c>
      <c r="B16" s="50">
        <v>558461</v>
      </c>
      <c r="C16" s="61">
        <v>230201</v>
      </c>
      <c r="D16" s="168">
        <f t="shared" si="0"/>
        <v>41.2206044826765</v>
      </c>
      <c r="E16" s="50"/>
      <c r="F16" s="50"/>
      <c r="G16" s="57"/>
      <c r="H16" s="58">
        <v>16285</v>
      </c>
      <c r="I16" s="57"/>
      <c r="J16" s="57">
        <v>4</v>
      </c>
      <c r="K16" s="50">
        <v>13</v>
      </c>
      <c r="L16" s="171">
        <f t="shared" si="1"/>
        <v>0.005647238717468647</v>
      </c>
      <c r="N16" s="387"/>
    </row>
    <row r="17" spans="1:14" ht="15" customHeight="1">
      <c r="A17" s="66" t="s">
        <v>297</v>
      </c>
      <c r="B17" s="50">
        <v>562152</v>
      </c>
      <c r="C17" s="61">
        <v>215017</v>
      </c>
      <c r="D17" s="168">
        <f t="shared" si="0"/>
        <v>38.24890776871735</v>
      </c>
      <c r="E17" s="50"/>
      <c r="F17" s="50"/>
      <c r="G17" s="57"/>
      <c r="H17" s="58">
        <v>13667</v>
      </c>
      <c r="I17" s="57"/>
      <c r="J17" s="57">
        <v>2</v>
      </c>
      <c r="K17" s="50">
        <v>4</v>
      </c>
      <c r="L17" s="171">
        <f>K17/C17%</f>
        <v>0.0018603180213657524</v>
      </c>
      <c r="N17" s="387"/>
    </row>
    <row r="18" spans="1:14" ht="15" customHeight="1">
      <c r="A18" s="66" t="s">
        <v>308</v>
      </c>
      <c r="B18" s="50">
        <v>558428</v>
      </c>
      <c r="C18" s="61">
        <v>214406</v>
      </c>
      <c r="D18" s="168">
        <v>38.39456474245561</v>
      </c>
      <c r="E18" s="50"/>
      <c r="F18" s="50"/>
      <c r="G18" s="57"/>
      <c r="H18" s="58">
        <v>11628</v>
      </c>
      <c r="I18" s="57"/>
      <c r="J18" s="57">
        <v>13</v>
      </c>
      <c r="K18" s="50">
        <v>4</v>
      </c>
      <c r="L18" s="171">
        <v>0.0018656194322920069</v>
      </c>
      <c r="N18" s="387"/>
    </row>
    <row r="19" spans="1:12" ht="15.75" customHeight="1">
      <c r="A19" s="67" t="s">
        <v>309</v>
      </c>
      <c r="B19" s="405">
        <f>SUM(B21:B28)</f>
        <v>566558</v>
      </c>
      <c r="C19" s="405">
        <f>SUM(C21:C28)</f>
        <v>227453</v>
      </c>
      <c r="D19" s="406">
        <f>C19/B19*100</f>
        <v>40.14646338062475</v>
      </c>
      <c r="E19" s="407"/>
      <c r="F19" s="405"/>
      <c r="G19" s="405"/>
      <c r="H19" s="408">
        <f>SUM(H21:H28)</f>
        <v>9769</v>
      </c>
      <c r="I19" s="409"/>
      <c r="J19" s="409">
        <f>SUM(J21:J28)</f>
        <v>14</v>
      </c>
      <c r="K19" s="405">
        <f>SUM(K21:K28)</f>
        <v>6</v>
      </c>
      <c r="L19" s="410">
        <f>K19/C19%</f>
        <v>0.002637907611682413</v>
      </c>
    </row>
    <row r="20" spans="1:12" ht="10.5" customHeight="1">
      <c r="A20" s="41"/>
      <c r="B20" s="407"/>
      <c r="C20" s="411"/>
      <c r="D20" s="412"/>
      <c r="E20" s="407"/>
      <c r="F20" s="407"/>
      <c r="G20" s="407"/>
      <c r="H20" s="413"/>
      <c r="I20" s="414"/>
      <c r="J20" s="415"/>
      <c r="K20" s="415"/>
      <c r="L20" s="416"/>
    </row>
    <row r="21" spans="1:12" ht="15.75" customHeight="1">
      <c r="A21" s="42" t="s">
        <v>71</v>
      </c>
      <c r="B21" s="407">
        <v>156059</v>
      </c>
      <c r="C21" s="411">
        <v>68506</v>
      </c>
      <c r="D21" s="412">
        <f aca="true" t="shared" si="2" ref="D21:D28">C21/B21*100</f>
        <v>43.897500304372066</v>
      </c>
      <c r="E21" s="407"/>
      <c r="F21" s="407"/>
      <c r="G21" s="407"/>
      <c r="H21" s="417">
        <v>1092</v>
      </c>
      <c r="I21" s="414"/>
      <c r="J21" s="415">
        <v>8</v>
      </c>
      <c r="K21" s="415">
        <v>5</v>
      </c>
      <c r="L21" s="416">
        <f aca="true" t="shared" si="3" ref="L21:L28">K21/C21%</f>
        <v>0.00729863077686626</v>
      </c>
    </row>
    <row r="22" spans="1:12" ht="15.75" customHeight="1">
      <c r="A22" s="42" t="s">
        <v>72</v>
      </c>
      <c r="B22" s="407">
        <v>57847</v>
      </c>
      <c r="C22" s="411">
        <v>23236</v>
      </c>
      <c r="D22" s="412">
        <f t="shared" si="2"/>
        <v>40.16802945701592</v>
      </c>
      <c r="E22" s="407"/>
      <c r="F22" s="407"/>
      <c r="G22" s="407"/>
      <c r="H22" s="417">
        <v>1355</v>
      </c>
      <c r="I22" s="414"/>
      <c r="J22" s="415">
        <v>6</v>
      </c>
      <c r="K22" s="415">
        <v>0</v>
      </c>
      <c r="L22" s="416">
        <f t="shared" si="3"/>
        <v>0</v>
      </c>
    </row>
    <row r="23" spans="1:12" ht="15.75" customHeight="1">
      <c r="A23" s="42" t="s">
        <v>73</v>
      </c>
      <c r="B23" s="407">
        <v>39451</v>
      </c>
      <c r="C23" s="411">
        <v>19344</v>
      </c>
      <c r="D23" s="412">
        <f t="shared" si="2"/>
        <v>49.03297761780436</v>
      </c>
      <c r="E23" s="407"/>
      <c r="F23" s="407"/>
      <c r="G23" s="407"/>
      <c r="H23" s="417" t="s">
        <v>55</v>
      </c>
      <c r="I23" s="414"/>
      <c r="J23" s="415">
        <v>0</v>
      </c>
      <c r="K23" s="415">
        <v>1</v>
      </c>
      <c r="L23" s="416">
        <f t="shared" si="3"/>
        <v>0.005169561621174525</v>
      </c>
    </row>
    <row r="24" spans="1:12" ht="15.75" customHeight="1">
      <c r="A24" s="42" t="s">
        <v>74</v>
      </c>
      <c r="B24" s="407">
        <v>72694</v>
      </c>
      <c r="C24" s="411">
        <v>30014</v>
      </c>
      <c r="D24" s="412">
        <f t="shared" si="2"/>
        <v>41.288139323740616</v>
      </c>
      <c r="E24" s="407"/>
      <c r="F24" s="407"/>
      <c r="G24" s="407"/>
      <c r="H24" s="417">
        <v>1694</v>
      </c>
      <c r="I24" s="414"/>
      <c r="J24" s="415">
        <v>0</v>
      </c>
      <c r="K24" s="415">
        <v>0</v>
      </c>
      <c r="L24" s="416">
        <f t="shared" si="3"/>
        <v>0</v>
      </c>
    </row>
    <row r="25" spans="1:12" ht="15.75" customHeight="1">
      <c r="A25" s="42" t="s">
        <v>107</v>
      </c>
      <c r="B25" s="407">
        <v>11814</v>
      </c>
      <c r="C25" s="411">
        <v>5424</v>
      </c>
      <c r="D25" s="412">
        <f t="shared" si="2"/>
        <v>45.91163026917217</v>
      </c>
      <c r="E25" s="407"/>
      <c r="F25" s="407"/>
      <c r="G25" s="418"/>
      <c r="H25" s="417">
        <v>141</v>
      </c>
      <c r="I25" s="414"/>
      <c r="J25" s="415" t="s">
        <v>311</v>
      </c>
      <c r="K25" s="415">
        <v>0</v>
      </c>
      <c r="L25" s="416">
        <f t="shared" si="3"/>
        <v>0</v>
      </c>
    </row>
    <row r="26" spans="1:12" ht="15.75" customHeight="1">
      <c r="A26" s="42" t="s">
        <v>76</v>
      </c>
      <c r="B26" s="407">
        <v>55052</v>
      </c>
      <c r="C26" s="411">
        <v>17628</v>
      </c>
      <c r="D26" s="412">
        <f t="shared" si="2"/>
        <v>32.020635035965995</v>
      </c>
      <c r="E26" s="407"/>
      <c r="F26" s="407"/>
      <c r="G26" s="407"/>
      <c r="H26" s="417">
        <v>963</v>
      </c>
      <c r="I26" s="414"/>
      <c r="J26" s="415">
        <v>0</v>
      </c>
      <c r="K26" s="415">
        <v>0</v>
      </c>
      <c r="L26" s="416">
        <f t="shared" si="3"/>
        <v>0</v>
      </c>
    </row>
    <row r="27" spans="1:12" ht="15.75" customHeight="1">
      <c r="A27" s="42" t="s">
        <v>108</v>
      </c>
      <c r="B27" s="407">
        <v>81114</v>
      </c>
      <c r="C27" s="411">
        <v>39810</v>
      </c>
      <c r="D27" s="412">
        <f t="shared" si="2"/>
        <v>49.07907389599823</v>
      </c>
      <c r="E27" s="407"/>
      <c r="F27" s="407"/>
      <c r="G27" s="407"/>
      <c r="H27" s="417">
        <v>2315</v>
      </c>
      <c r="I27" s="414"/>
      <c r="J27" s="415">
        <v>0</v>
      </c>
      <c r="K27" s="415">
        <v>0</v>
      </c>
      <c r="L27" s="416">
        <f t="shared" si="3"/>
        <v>0</v>
      </c>
    </row>
    <row r="28" spans="1:12" ht="15.75" customHeight="1" thickBot="1">
      <c r="A28" s="43" t="s">
        <v>77</v>
      </c>
      <c r="B28" s="419">
        <v>92527</v>
      </c>
      <c r="C28" s="420">
        <v>23491</v>
      </c>
      <c r="D28" s="421">
        <f t="shared" si="2"/>
        <v>25.38826504695927</v>
      </c>
      <c r="E28" s="419"/>
      <c r="F28" s="419"/>
      <c r="G28" s="419"/>
      <c r="H28" s="422">
        <v>2209</v>
      </c>
      <c r="I28" s="423"/>
      <c r="J28" s="424">
        <v>0</v>
      </c>
      <c r="K28" s="424">
        <v>0</v>
      </c>
      <c r="L28" s="425">
        <f t="shared" si="3"/>
        <v>0</v>
      </c>
    </row>
    <row r="29" ht="12">
      <c r="A29" s="404" t="s">
        <v>306</v>
      </c>
    </row>
    <row r="30" ht="12">
      <c r="A30" s="403" t="s">
        <v>312</v>
      </c>
    </row>
    <row r="31" spans="1:10" ht="12">
      <c r="A31" s="403" t="s">
        <v>307</v>
      </c>
      <c r="B31" s="8"/>
      <c r="C31" s="8"/>
      <c r="I31" s="9"/>
      <c r="J31" s="9"/>
    </row>
    <row r="32" spans="1:10" ht="12">
      <c r="A32" s="403" t="s">
        <v>60</v>
      </c>
      <c r="B32" s="8"/>
      <c r="C32" s="8"/>
      <c r="I32" s="9"/>
      <c r="J32" s="9"/>
    </row>
    <row r="33" spans="1:10" ht="12">
      <c r="A33" s="403" t="s">
        <v>61</v>
      </c>
      <c r="B33" s="8"/>
      <c r="C33" s="8"/>
      <c r="I33" s="9"/>
      <c r="J33" s="9"/>
    </row>
    <row r="34" ht="19.5" customHeight="1">
      <c r="A34" s="1" t="s">
        <v>275</v>
      </c>
    </row>
    <row r="35" ht="14.25" customHeight="1"/>
    <row r="36" spans="1:15" ht="15" customHeight="1" thickBot="1">
      <c r="A36" s="6" t="s">
        <v>78</v>
      </c>
      <c r="B36" s="3"/>
      <c r="C36" s="3"/>
      <c r="D36" s="3"/>
      <c r="E36" s="3"/>
      <c r="F36" s="3"/>
      <c r="G36" s="3"/>
      <c r="H36" s="3"/>
      <c r="I36" s="208"/>
      <c r="J36" s="3"/>
      <c r="K36" s="3"/>
      <c r="L36" s="3"/>
      <c r="M36" s="3"/>
      <c r="N36" s="3"/>
      <c r="O36" s="47"/>
    </row>
    <row r="37" spans="1:15" s="7" customFormat="1" ht="18" customHeight="1">
      <c r="A37" s="532" t="s">
        <v>175</v>
      </c>
      <c r="B37" s="535" t="s">
        <v>80</v>
      </c>
      <c r="C37" s="535" t="s">
        <v>81</v>
      </c>
      <c r="D37" s="535" t="s">
        <v>82</v>
      </c>
      <c r="E37" s="545" t="s">
        <v>173</v>
      </c>
      <c r="F37" s="535" t="s">
        <v>87</v>
      </c>
      <c r="G37" s="535" t="s">
        <v>174</v>
      </c>
      <c r="H37" s="555" t="s">
        <v>179</v>
      </c>
      <c r="I37" s="550" t="s">
        <v>89</v>
      </c>
      <c r="J37" s="535" t="s">
        <v>170</v>
      </c>
      <c r="K37" s="535" t="s">
        <v>171</v>
      </c>
      <c r="L37" s="548" t="s">
        <v>88</v>
      </c>
      <c r="M37" s="549"/>
      <c r="N37" s="549"/>
      <c r="O37" s="549"/>
    </row>
    <row r="38" spans="1:16" s="7" customFormat="1" ht="12" customHeight="1">
      <c r="A38" s="533"/>
      <c r="B38" s="536"/>
      <c r="C38" s="536"/>
      <c r="D38" s="536"/>
      <c r="E38" s="546"/>
      <c r="F38" s="546"/>
      <c r="G38" s="536"/>
      <c r="H38" s="556"/>
      <c r="I38" s="551"/>
      <c r="J38" s="536"/>
      <c r="K38" s="536"/>
      <c r="L38" s="553" t="s">
        <v>59</v>
      </c>
      <c r="M38" s="70" t="s">
        <v>83</v>
      </c>
      <c r="N38" s="70" t="s">
        <v>84</v>
      </c>
      <c r="O38" s="63" t="s">
        <v>85</v>
      </c>
      <c r="P38" s="10"/>
    </row>
    <row r="39" spans="1:16" s="7" customFormat="1" ht="13.5">
      <c r="A39" s="534"/>
      <c r="B39" s="537"/>
      <c r="C39" s="537"/>
      <c r="D39" s="537"/>
      <c r="E39" s="547"/>
      <c r="F39" s="547"/>
      <c r="G39" s="537"/>
      <c r="H39" s="557"/>
      <c r="I39" s="552"/>
      <c r="J39" s="537"/>
      <c r="K39" s="537"/>
      <c r="L39" s="554"/>
      <c r="M39" s="64" t="s">
        <v>167</v>
      </c>
      <c r="N39" s="71" t="s">
        <v>86</v>
      </c>
      <c r="O39" s="65" t="s">
        <v>168</v>
      </c>
      <c r="P39" s="10"/>
    </row>
    <row r="40" spans="1:15" ht="15" customHeight="1">
      <c r="A40" s="49" t="s">
        <v>169</v>
      </c>
      <c r="B40" s="50">
        <v>2097</v>
      </c>
      <c r="C40" s="50">
        <v>1845</v>
      </c>
      <c r="D40" s="172">
        <f aca="true" t="shared" si="4" ref="D40:D52">C40/B40*100</f>
        <v>87.98283261802575</v>
      </c>
      <c r="E40" s="50">
        <v>415</v>
      </c>
      <c r="F40" s="51">
        <v>150</v>
      </c>
      <c r="G40" s="50">
        <v>1705</v>
      </c>
      <c r="H40" s="52">
        <v>13</v>
      </c>
      <c r="I40" s="53">
        <v>326</v>
      </c>
      <c r="J40" s="54">
        <v>299</v>
      </c>
      <c r="K40" s="55">
        <v>71</v>
      </c>
      <c r="L40" s="56">
        <v>20</v>
      </c>
      <c r="M40" s="176">
        <f aca="true" t="shared" si="5" ref="M40:M52">L40/C40*100</f>
        <v>1.084010840108401</v>
      </c>
      <c r="N40" s="55">
        <v>94</v>
      </c>
      <c r="O40" s="169">
        <f aca="true" t="shared" si="6" ref="O40:O51">N40/C40*100</f>
        <v>5.094850948509485</v>
      </c>
    </row>
    <row r="41" spans="1:15" ht="15" customHeight="1">
      <c r="A41" s="165" t="s">
        <v>1</v>
      </c>
      <c r="B41" s="50">
        <v>1941</v>
      </c>
      <c r="C41" s="50">
        <v>1499</v>
      </c>
      <c r="D41" s="172">
        <f t="shared" si="4"/>
        <v>77.22823286965482</v>
      </c>
      <c r="E41" s="50">
        <v>493</v>
      </c>
      <c r="F41" s="51">
        <v>146</v>
      </c>
      <c r="G41" s="50">
        <v>1130</v>
      </c>
      <c r="H41" s="52">
        <v>22</v>
      </c>
      <c r="I41" s="53">
        <v>347</v>
      </c>
      <c r="J41" s="54">
        <v>270</v>
      </c>
      <c r="K41" s="55">
        <v>44</v>
      </c>
      <c r="L41" s="56">
        <v>11</v>
      </c>
      <c r="M41" s="176">
        <f t="shared" si="5"/>
        <v>0.733822548365577</v>
      </c>
      <c r="N41" s="55">
        <v>83</v>
      </c>
      <c r="O41" s="169">
        <f t="shared" si="6"/>
        <v>5.537024683122081</v>
      </c>
    </row>
    <row r="42" spans="1:15" ht="15" customHeight="1">
      <c r="A42" s="66" t="s">
        <v>158</v>
      </c>
      <c r="B42" s="50">
        <v>3052</v>
      </c>
      <c r="C42" s="50">
        <v>2665</v>
      </c>
      <c r="D42" s="172">
        <f t="shared" si="4"/>
        <v>87.31979030144169</v>
      </c>
      <c r="E42" s="50">
        <v>594</v>
      </c>
      <c r="F42" s="51">
        <v>464</v>
      </c>
      <c r="G42" s="50">
        <v>2058</v>
      </c>
      <c r="H42" s="52">
        <v>10</v>
      </c>
      <c r="I42" s="53">
        <v>100</v>
      </c>
      <c r="J42" s="54">
        <v>204</v>
      </c>
      <c r="K42" s="55">
        <v>19</v>
      </c>
      <c r="L42" s="56">
        <v>8</v>
      </c>
      <c r="M42" s="176">
        <f t="shared" si="5"/>
        <v>0.300187617260788</v>
      </c>
      <c r="N42" s="55">
        <v>60</v>
      </c>
      <c r="O42" s="169">
        <f t="shared" si="6"/>
        <v>2.25140712945591</v>
      </c>
    </row>
    <row r="43" spans="1:24" ht="15" customHeight="1" hidden="1">
      <c r="A43" s="66" t="s">
        <v>159</v>
      </c>
      <c r="B43" s="50">
        <v>2876</v>
      </c>
      <c r="C43" s="50">
        <v>2577</v>
      </c>
      <c r="D43" s="173">
        <f t="shared" si="4"/>
        <v>89.60361613351877</v>
      </c>
      <c r="E43" s="50">
        <v>337</v>
      </c>
      <c r="F43" s="50">
        <v>408</v>
      </c>
      <c r="G43" s="50">
        <v>2084</v>
      </c>
      <c r="H43" s="52" t="s">
        <v>0</v>
      </c>
      <c r="I43" s="57">
        <v>14</v>
      </c>
      <c r="J43" s="50">
        <v>165</v>
      </c>
      <c r="K43" s="50">
        <v>9</v>
      </c>
      <c r="L43" s="50">
        <v>5</v>
      </c>
      <c r="M43" s="177">
        <f t="shared" si="5"/>
        <v>0.19402405898331393</v>
      </c>
      <c r="N43" s="50">
        <v>43</v>
      </c>
      <c r="O43" s="178">
        <f t="shared" si="6"/>
        <v>1.6686069072564997</v>
      </c>
      <c r="P43" s="11">
        <v>9</v>
      </c>
      <c r="Q43" s="12">
        <v>1</v>
      </c>
      <c r="R43" s="12" t="e">
        <v>#DIV/0!</v>
      </c>
      <c r="S43" s="12">
        <v>0</v>
      </c>
      <c r="T43" s="12">
        <v>0</v>
      </c>
      <c r="U43" s="12">
        <v>5</v>
      </c>
      <c r="V43" s="13">
        <v>0.19402405898331393</v>
      </c>
      <c r="W43" s="13">
        <v>43</v>
      </c>
      <c r="X43" s="13">
        <v>1.6686069072564997</v>
      </c>
    </row>
    <row r="44" spans="1:15" ht="15" customHeight="1" hidden="1">
      <c r="A44" s="66" t="s">
        <v>160</v>
      </c>
      <c r="B44" s="50">
        <v>3584</v>
      </c>
      <c r="C44" s="50">
        <v>3197</v>
      </c>
      <c r="D44" s="174">
        <f t="shared" si="4"/>
        <v>89.20200892857143</v>
      </c>
      <c r="E44" s="50">
        <v>453</v>
      </c>
      <c r="F44" s="50">
        <v>158</v>
      </c>
      <c r="G44" s="50">
        <v>2919</v>
      </c>
      <c r="H44" s="52" t="s">
        <v>0</v>
      </c>
      <c r="I44" s="57">
        <v>1</v>
      </c>
      <c r="J44" s="50">
        <v>187</v>
      </c>
      <c r="K44" s="50">
        <v>8</v>
      </c>
      <c r="L44" s="50">
        <v>17</v>
      </c>
      <c r="M44" s="168">
        <f t="shared" si="5"/>
        <v>0.5317485142320926</v>
      </c>
      <c r="N44" s="50">
        <v>37</v>
      </c>
      <c r="O44" s="179">
        <f t="shared" si="6"/>
        <v>1.1573350015639663</v>
      </c>
    </row>
    <row r="45" spans="1:15" ht="15" customHeight="1" hidden="1">
      <c r="A45" s="66" t="s">
        <v>161</v>
      </c>
      <c r="B45" s="50">
        <v>4101</v>
      </c>
      <c r="C45" s="50">
        <v>3577</v>
      </c>
      <c r="D45" s="174">
        <f t="shared" si="4"/>
        <v>87.22262862716411</v>
      </c>
      <c r="E45" s="50">
        <v>491</v>
      </c>
      <c r="F45" s="50">
        <v>261</v>
      </c>
      <c r="G45" s="50">
        <v>2982</v>
      </c>
      <c r="H45" s="58">
        <v>3</v>
      </c>
      <c r="I45" s="57">
        <v>11</v>
      </c>
      <c r="J45" s="50">
        <v>148</v>
      </c>
      <c r="K45" s="50">
        <v>5</v>
      </c>
      <c r="L45" s="50">
        <v>16</v>
      </c>
      <c r="M45" s="168">
        <f t="shared" si="5"/>
        <v>0.44730220855465475</v>
      </c>
      <c r="N45" s="50">
        <v>19</v>
      </c>
      <c r="O45" s="179">
        <f t="shared" si="6"/>
        <v>0.5311713726586526</v>
      </c>
    </row>
    <row r="46" spans="1:15" ht="15" customHeight="1" hidden="1">
      <c r="A46" s="66" t="s">
        <v>162</v>
      </c>
      <c r="B46" s="50">
        <v>4467</v>
      </c>
      <c r="C46" s="50">
        <v>3847</v>
      </c>
      <c r="D46" s="172">
        <f t="shared" si="4"/>
        <v>86.12043877322589</v>
      </c>
      <c r="E46" s="50">
        <v>746</v>
      </c>
      <c r="F46" s="50">
        <v>127</v>
      </c>
      <c r="G46" s="50">
        <v>3689</v>
      </c>
      <c r="H46" s="58">
        <v>30</v>
      </c>
      <c r="I46" s="57">
        <v>0</v>
      </c>
      <c r="J46" s="50">
        <v>204</v>
      </c>
      <c r="K46" s="50">
        <v>7</v>
      </c>
      <c r="L46" s="50">
        <v>10</v>
      </c>
      <c r="M46" s="168">
        <f t="shared" si="5"/>
        <v>0.25994281258123214</v>
      </c>
      <c r="N46" s="50">
        <v>16</v>
      </c>
      <c r="O46" s="179">
        <f t="shared" si="6"/>
        <v>0.4159085001299714</v>
      </c>
    </row>
    <row r="47" spans="1:15" ht="15" customHeight="1">
      <c r="A47" s="66" t="s">
        <v>163</v>
      </c>
      <c r="B47" s="50">
        <v>2975</v>
      </c>
      <c r="C47" s="50">
        <v>2719</v>
      </c>
      <c r="D47" s="172">
        <f t="shared" si="4"/>
        <v>91.39495798319328</v>
      </c>
      <c r="E47" s="50">
        <v>197</v>
      </c>
      <c r="F47" s="50">
        <v>82</v>
      </c>
      <c r="G47" s="50">
        <v>2468</v>
      </c>
      <c r="H47" s="58">
        <v>1</v>
      </c>
      <c r="I47" s="57">
        <v>0</v>
      </c>
      <c r="J47" s="50">
        <v>222</v>
      </c>
      <c r="K47" s="50">
        <v>1</v>
      </c>
      <c r="L47" s="50">
        <v>14</v>
      </c>
      <c r="M47" s="168">
        <f t="shared" si="5"/>
        <v>0.5148951820522251</v>
      </c>
      <c r="N47" s="50">
        <v>7</v>
      </c>
      <c r="O47" s="179">
        <f t="shared" si="6"/>
        <v>0.25744759102611253</v>
      </c>
    </row>
    <row r="48" spans="1:15" ht="15" customHeight="1">
      <c r="A48" s="66" t="s">
        <v>164</v>
      </c>
      <c r="B48" s="50">
        <v>2658</v>
      </c>
      <c r="C48" s="50">
        <v>2451</v>
      </c>
      <c r="D48" s="172">
        <f t="shared" si="4"/>
        <v>92.21218961625283</v>
      </c>
      <c r="E48" s="50">
        <v>215</v>
      </c>
      <c r="F48" s="50">
        <v>81</v>
      </c>
      <c r="G48" s="50">
        <v>2241</v>
      </c>
      <c r="H48" s="58">
        <v>6</v>
      </c>
      <c r="I48" s="57">
        <v>0</v>
      </c>
      <c r="J48" s="50">
        <v>241</v>
      </c>
      <c r="K48" s="50">
        <v>1</v>
      </c>
      <c r="L48" s="50">
        <v>9</v>
      </c>
      <c r="M48" s="168">
        <f t="shared" si="5"/>
        <v>0.36719706242350064</v>
      </c>
      <c r="N48" s="50">
        <v>18</v>
      </c>
      <c r="O48" s="179">
        <f t="shared" si="6"/>
        <v>0.7343941248470013</v>
      </c>
    </row>
    <row r="49" spans="1:15" ht="15" customHeight="1">
      <c r="A49" s="66" t="s">
        <v>165</v>
      </c>
      <c r="B49" s="50">
        <v>1676</v>
      </c>
      <c r="C49" s="50">
        <v>1506</v>
      </c>
      <c r="D49" s="172">
        <f t="shared" si="4"/>
        <v>89.85680190930788</v>
      </c>
      <c r="E49" s="50">
        <v>173</v>
      </c>
      <c r="F49" s="50">
        <v>28</v>
      </c>
      <c r="G49" s="50">
        <v>1342</v>
      </c>
      <c r="H49" s="58">
        <v>0</v>
      </c>
      <c r="I49" s="57">
        <v>0</v>
      </c>
      <c r="J49" s="57">
        <v>120</v>
      </c>
      <c r="K49" s="50">
        <v>1</v>
      </c>
      <c r="L49" s="50">
        <v>11</v>
      </c>
      <c r="M49" s="168">
        <f t="shared" si="5"/>
        <v>0.7304116865869853</v>
      </c>
      <c r="N49" s="58">
        <v>6</v>
      </c>
      <c r="O49" s="179">
        <f t="shared" si="6"/>
        <v>0.398406374501992</v>
      </c>
    </row>
    <row r="50" spans="1:15" ht="15" customHeight="1">
      <c r="A50" s="66" t="s">
        <v>155</v>
      </c>
      <c r="B50" s="50">
        <v>2775</v>
      </c>
      <c r="C50" s="50">
        <v>2599</v>
      </c>
      <c r="D50" s="172">
        <f t="shared" si="4"/>
        <v>93.65765765765765</v>
      </c>
      <c r="E50" s="50">
        <v>422</v>
      </c>
      <c r="F50" s="50">
        <v>83</v>
      </c>
      <c r="G50" s="50">
        <v>2281</v>
      </c>
      <c r="H50" s="58">
        <v>3</v>
      </c>
      <c r="I50" s="57">
        <v>0</v>
      </c>
      <c r="J50" s="57">
        <v>251</v>
      </c>
      <c r="K50" s="50">
        <v>1</v>
      </c>
      <c r="L50" s="50">
        <v>12</v>
      </c>
      <c r="M50" s="168">
        <f t="shared" si="5"/>
        <v>0.461716044632551</v>
      </c>
      <c r="N50" s="58">
        <v>50</v>
      </c>
      <c r="O50" s="179">
        <f t="shared" si="6"/>
        <v>1.9238168526356292</v>
      </c>
    </row>
    <row r="51" spans="1:15" ht="15" customHeight="1">
      <c r="A51" s="66" t="s">
        <v>287</v>
      </c>
      <c r="B51" s="50">
        <v>2312</v>
      </c>
      <c r="C51" s="50">
        <v>2138</v>
      </c>
      <c r="D51" s="172">
        <f t="shared" si="4"/>
        <v>92.47404844290658</v>
      </c>
      <c r="E51" s="50">
        <v>54</v>
      </c>
      <c r="F51" s="50">
        <v>53</v>
      </c>
      <c r="G51" s="50">
        <v>1698</v>
      </c>
      <c r="H51" s="58">
        <v>2</v>
      </c>
      <c r="I51" s="57">
        <v>0</v>
      </c>
      <c r="J51" s="57">
        <v>175</v>
      </c>
      <c r="K51" s="50">
        <v>0</v>
      </c>
      <c r="L51" s="50">
        <v>7</v>
      </c>
      <c r="M51" s="168">
        <f t="shared" si="5"/>
        <v>0.32740879326473343</v>
      </c>
      <c r="N51" s="58">
        <v>12</v>
      </c>
      <c r="O51" s="179">
        <f t="shared" si="6"/>
        <v>0.5612722170252572</v>
      </c>
    </row>
    <row r="52" spans="1:15" ht="15" customHeight="1">
      <c r="A52" s="66" t="s">
        <v>297</v>
      </c>
      <c r="B52" s="50">
        <v>2219</v>
      </c>
      <c r="C52" s="50">
        <v>1951</v>
      </c>
      <c r="D52" s="172">
        <f t="shared" si="4"/>
        <v>87.92248760703019</v>
      </c>
      <c r="E52" s="50">
        <v>57</v>
      </c>
      <c r="F52" s="50">
        <v>12</v>
      </c>
      <c r="G52" s="50">
        <v>1526</v>
      </c>
      <c r="H52" s="58">
        <v>0</v>
      </c>
      <c r="I52" s="57">
        <v>0</v>
      </c>
      <c r="J52" s="57">
        <v>227</v>
      </c>
      <c r="K52" s="50">
        <v>0</v>
      </c>
      <c r="L52" s="50">
        <v>19</v>
      </c>
      <c r="M52" s="168">
        <f t="shared" si="5"/>
        <v>0.9738595592004101</v>
      </c>
      <c r="N52" s="58">
        <v>25</v>
      </c>
      <c r="O52" s="179">
        <f>N52/C52*100</f>
        <v>1.2813941568426448</v>
      </c>
    </row>
    <row r="53" spans="1:15" ht="15" customHeight="1">
      <c r="A53" s="66" t="s">
        <v>308</v>
      </c>
      <c r="B53" s="50">
        <v>2006</v>
      </c>
      <c r="C53" s="50">
        <v>1929</v>
      </c>
      <c r="D53" s="172">
        <v>96.16151545363908</v>
      </c>
      <c r="E53" s="50">
        <v>224</v>
      </c>
      <c r="F53" s="50">
        <v>0</v>
      </c>
      <c r="G53" s="50">
        <v>1022</v>
      </c>
      <c r="H53" s="58">
        <v>0</v>
      </c>
      <c r="I53" s="57">
        <v>0</v>
      </c>
      <c r="J53" s="57">
        <v>140</v>
      </c>
      <c r="K53" s="50">
        <v>0</v>
      </c>
      <c r="L53" s="50">
        <v>21</v>
      </c>
      <c r="M53" s="168">
        <v>1.088646967340591</v>
      </c>
      <c r="N53" s="58">
        <v>61</v>
      </c>
      <c r="O53" s="179">
        <v>3.162260238465526</v>
      </c>
    </row>
    <row r="54" spans="1:15" ht="15.75" customHeight="1">
      <c r="A54" s="67" t="s">
        <v>309</v>
      </c>
      <c r="B54" s="405">
        <f>SUM(B56:B63)</f>
        <v>1647</v>
      </c>
      <c r="C54" s="405">
        <f aca="true" t="shared" si="7" ref="C54:L54">SUM(C56:C63)</f>
        <v>1542</v>
      </c>
      <c r="D54" s="426">
        <f>C54/B54*100</f>
        <v>93.6247723132969</v>
      </c>
      <c r="E54" s="405">
        <f>SUM(E56:E63)</f>
        <v>49</v>
      </c>
      <c r="F54" s="405">
        <f t="shared" si="7"/>
        <v>0</v>
      </c>
      <c r="G54" s="405">
        <f t="shared" si="7"/>
        <v>734</v>
      </c>
      <c r="H54" s="427">
        <f>SUM(H56:H63)</f>
        <v>10</v>
      </c>
      <c r="I54" s="409">
        <f t="shared" si="7"/>
        <v>0</v>
      </c>
      <c r="J54" s="409">
        <f t="shared" si="7"/>
        <v>181</v>
      </c>
      <c r="K54" s="405">
        <f t="shared" si="7"/>
        <v>0</v>
      </c>
      <c r="L54" s="405">
        <f t="shared" si="7"/>
        <v>22</v>
      </c>
      <c r="M54" s="428">
        <f>L54/C54*100</f>
        <v>1.4267185473411155</v>
      </c>
      <c r="N54" s="427">
        <f>SUM(N56:N63)</f>
        <v>36</v>
      </c>
      <c r="O54" s="429">
        <f>N54/C54*100</f>
        <v>2.3346303501945527</v>
      </c>
    </row>
    <row r="55" spans="1:15" ht="10.5" customHeight="1">
      <c r="A55" s="40"/>
      <c r="B55" s="407"/>
      <c r="C55" s="407"/>
      <c r="D55" s="430"/>
      <c r="E55" s="407"/>
      <c r="F55" s="407"/>
      <c r="G55" s="407"/>
      <c r="H55" s="413"/>
      <c r="I55" s="414"/>
      <c r="J55" s="407"/>
      <c r="K55" s="407"/>
      <c r="L55" s="407"/>
      <c r="M55" s="412"/>
      <c r="N55" s="407"/>
      <c r="O55" s="431"/>
    </row>
    <row r="56" spans="1:24" ht="15.75" customHeight="1">
      <c r="A56" s="42" t="s">
        <v>176</v>
      </c>
      <c r="B56" s="432">
        <v>677</v>
      </c>
      <c r="C56" s="432">
        <v>627</v>
      </c>
      <c r="D56" s="433">
        <f>C56/B56%</f>
        <v>92.61447562776958</v>
      </c>
      <c r="E56" s="432">
        <v>12</v>
      </c>
      <c r="F56" s="415">
        <v>0</v>
      </c>
      <c r="G56" s="432">
        <v>289</v>
      </c>
      <c r="H56" s="434">
        <v>0</v>
      </c>
      <c r="I56" s="435">
        <v>0</v>
      </c>
      <c r="J56" s="432">
        <v>20</v>
      </c>
      <c r="K56" s="415">
        <v>0</v>
      </c>
      <c r="L56" s="415">
        <v>11</v>
      </c>
      <c r="M56" s="436">
        <f aca="true" t="shared" si="8" ref="M56:M63">L56/C56*100</f>
        <v>1.7543859649122806</v>
      </c>
      <c r="N56" s="437">
        <v>27</v>
      </c>
      <c r="O56" s="431">
        <f aca="true" t="shared" si="9" ref="O56:O63">N56/C56*100</f>
        <v>4.30622009569378</v>
      </c>
      <c r="P56" s="2">
        <v>0</v>
      </c>
      <c r="U56" s="2">
        <v>0</v>
      </c>
      <c r="V56" s="2">
        <v>0</v>
      </c>
      <c r="W56" s="2">
        <v>20</v>
      </c>
      <c r="X56" s="2">
        <v>5.882352941176471</v>
      </c>
    </row>
    <row r="57" spans="1:24" ht="15.75" customHeight="1">
      <c r="A57" s="42" t="s">
        <v>177</v>
      </c>
      <c r="B57" s="432">
        <v>127</v>
      </c>
      <c r="C57" s="432">
        <v>117</v>
      </c>
      <c r="D57" s="433">
        <f aca="true" t="shared" si="10" ref="D57:D63">C57/B57%</f>
        <v>92.1259842519685</v>
      </c>
      <c r="E57" s="432">
        <v>8</v>
      </c>
      <c r="F57" s="415">
        <v>0</v>
      </c>
      <c r="G57" s="432">
        <v>44</v>
      </c>
      <c r="H57" s="434">
        <v>0</v>
      </c>
      <c r="I57" s="435">
        <v>0</v>
      </c>
      <c r="J57" s="415">
        <v>4</v>
      </c>
      <c r="K57" s="415">
        <v>0</v>
      </c>
      <c r="L57" s="415">
        <v>3</v>
      </c>
      <c r="M57" s="436">
        <f t="shared" si="8"/>
        <v>2.564102564102564</v>
      </c>
      <c r="N57" s="434">
        <v>0</v>
      </c>
      <c r="O57" s="431">
        <f t="shared" si="9"/>
        <v>0</v>
      </c>
      <c r="P57" s="2">
        <v>0</v>
      </c>
      <c r="U57" s="2">
        <v>0</v>
      </c>
      <c r="V57" s="2">
        <v>0</v>
      </c>
      <c r="W57" s="2">
        <v>2</v>
      </c>
      <c r="X57" s="2">
        <v>1.3245033112582782</v>
      </c>
    </row>
    <row r="58" spans="1:24" ht="15.75" customHeight="1">
      <c r="A58" s="42" t="s">
        <v>28</v>
      </c>
      <c r="B58" s="432">
        <v>107</v>
      </c>
      <c r="C58" s="432">
        <v>101</v>
      </c>
      <c r="D58" s="433">
        <f t="shared" si="10"/>
        <v>94.39252336448598</v>
      </c>
      <c r="E58" s="432">
        <v>6</v>
      </c>
      <c r="F58" s="415">
        <v>0</v>
      </c>
      <c r="G58" s="432">
        <v>36</v>
      </c>
      <c r="H58" s="434">
        <v>0</v>
      </c>
      <c r="I58" s="435">
        <v>0</v>
      </c>
      <c r="J58" s="432">
        <v>5</v>
      </c>
      <c r="K58" s="415">
        <v>0</v>
      </c>
      <c r="L58" s="415">
        <v>1</v>
      </c>
      <c r="M58" s="436">
        <f t="shared" si="8"/>
        <v>0.9900990099009901</v>
      </c>
      <c r="N58" s="415">
        <v>0</v>
      </c>
      <c r="O58" s="438">
        <f t="shared" si="9"/>
        <v>0</v>
      </c>
      <c r="P58" s="2">
        <v>5</v>
      </c>
      <c r="U58" s="2">
        <v>2</v>
      </c>
      <c r="V58" s="2">
        <v>0.8163265306122449</v>
      </c>
      <c r="W58" s="2">
        <v>11</v>
      </c>
      <c r="X58" s="2">
        <v>4.489795918367347</v>
      </c>
    </row>
    <row r="59" spans="1:24" ht="15.75" customHeight="1">
      <c r="A59" s="42" t="s">
        <v>29</v>
      </c>
      <c r="B59" s="432">
        <v>175</v>
      </c>
      <c r="C59" s="432">
        <v>169</v>
      </c>
      <c r="D59" s="433">
        <f t="shared" si="10"/>
        <v>96.57142857142857</v>
      </c>
      <c r="E59" s="432">
        <v>7</v>
      </c>
      <c r="F59" s="415">
        <v>0</v>
      </c>
      <c r="G59" s="432">
        <v>166</v>
      </c>
      <c r="H59" s="434">
        <v>0</v>
      </c>
      <c r="I59" s="435">
        <v>0</v>
      </c>
      <c r="J59" s="432">
        <v>119</v>
      </c>
      <c r="K59" s="415">
        <v>0</v>
      </c>
      <c r="L59" s="432">
        <v>1</v>
      </c>
      <c r="M59" s="436">
        <f t="shared" si="8"/>
        <v>0.591715976331361</v>
      </c>
      <c r="N59" s="415">
        <v>6</v>
      </c>
      <c r="O59" s="431">
        <f t="shared" si="9"/>
        <v>3.5502958579881656</v>
      </c>
      <c r="P59" s="2">
        <v>3</v>
      </c>
      <c r="U59" s="2">
        <v>2</v>
      </c>
      <c r="V59" s="2">
        <v>0.2222222222222222</v>
      </c>
      <c r="W59" s="2">
        <v>5</v>
      </c>
      <c r="X59" s="2">
        <v>0.5555555555555556</v>
      </c>
    </row>
    <row r="60" spans="1:24" ht="15.75" customHeight="1">
      <c r="A60" s="42" t="s">
        <v>107</v>
      </c>
      <c r="B60" s="432">
        <v>60</v>
      </c>
      <c r="C60" s="432">
        <v>60</v>
      </c>
      <c r="D60" s="433">
        <f t="shared" si="10"/>
        <v>100</v>
      </c>
      <c r="E60" s="415">
        <v>2</v>
      </c>
      <c r="F60" s="415">
        <v>0</v>
      </c>
      <c r="G60" s="432">
        <v>34</v>
      </c>
      <c r="H60" s="434">
        <v>0</v>
      </c>
      <c r="I60" s="435">
        <v>0</v>
      </c>
      <c r="J60" s="435">
        <v>18</v>
      </c>
      <c r="K60" s="415">
        <v>0</v>
      </c>
      <c r="L60" s="415">
        <v>0</v>
      </c>
      <c r="M60" s="436">
        <f t="shared" si="8"/>
        <v>0</v>
      </c>
      <c r="N60" s="415">
        <v>1</v>
      </c>
      <c r="O60" s="438">
        <f t="shared" si="9"/>
        <v>1.6666666666666667</v>
      </c>
      <c r="P60" s="2">
        <v>0</v>
      </c>
      <c r="U60" s="2">
        <v>0</v>
      </c>
      <c r="V60" s="2">
        <v>0</v>
      </c>
      <c r="W60" s="2">
        <v>1</v>
      </c>
      <c r="X60" s="2">
        <v>1.7543859649122806</v>
      </c>
    </row>
    <row r="61" spans="1:24" ht="15.75" customHeight="1">
      <c r="A61" s="42" t="s">
        <v>178</v>
      </c>
      <c r="B61" s="432">
        <v>108</v>
      </c>
      <c r="C61" s="432">
        <v>99</v>
      </c>
      <c r="D61" s="433">
        <f t="shared" si="10"/>
        <v>91.66666666666666</v>
      </c>
      <c r="E61" s="432">
        <v>0</v>
      </c>
      <c r="F61" s="415">
        <v>0</v>
      </c>
      <c r="G61" s="432">
        <v>52</v>
      </c>
      <c r="H61" s="434">
        <v>0</v>
      </c>
      <c r="I61" s="435">
        <v>0</v>
      </c>
      <c r="J61" s="432">
        <v>12</v>
      </c>
      <c r="K61" s="415">
        <v>0</v>
      </c>
      <c r="L61" s="415">
        <v>2</v>
      </c>
      <c r="M61" s="436">
        <f t="shared" si="8"/>
        <v>2.0202020202020203</v>
      </c>
      <c r="N61" s="415">
        <v>0</v>
      </c>
      <c r="O61" s="431">
        <f t="shared" si="9"/>
        <v>0</v>
      </c>
      <c r="P61" s="2">
        <v>1</v>
      </c>
      <c r="U61" s="2">
        <v>0</v>
      </c>
      <c r="V61" s="2">
        <v>0</v>
      </c>
      <c r="W61" s="2">
        <v>3</v>
      </c>
      <c r="X61" s="2">
        <v>2.542372881355932</v>
      </c>
    </row>
    <row r="62" spans="1:24" ht="15.75" customHeight="1">
      <c r="A62" s="42" t="s">
        <v>108</v>
      </c>
      <c r="B62" s="432">
        <v>159</v>
      </c>
      <c r="C62" s="432">
        <v>152</v>
      </c>
      <c r="D62" s="433">
        <f t="shared" si="10"/>
        <v>95.59748427672956</v>
      </c>
      <c r="E62" s="432">
        <v>13</v>
      </c>
      <c r="F62" s="415">
        <v>0</v>
      </c>
      <c r="G62" s="432">
        <v>51</v>
      </c>
      <c r="H62" s="434">
        <v>2</v>
      </c>
      <c r="I62" s="435">
        <v>0</v>
      </c>
      <c r="J62" s="437">
        <v>2</v>
      </c>
      <c r="K62" s="415">
        <v>0</v>
      </c>
      <c r="L62" s="415">
        <v>1</v>
      </c>
      <c r="M62" s="439">
        <f t="shared" si="8"/>
        <v>0.6578947368421052</v>
      </c>
      <c r="N62" s="415">
        <v>2</v>
      </c>
      <c r="O62" s="431">
        <f t="shared" si="9"/>
        <v>1.3157894736842104</v>
      </c>
      <c r="P62" s="2">
        <v>0</v>
      </c>
      <c r="U62" s="2">
        <v>0</v>
      </c>
      <c r="V62" s="2">
        <v>0</v>
      </c>
      <c r="W62" s="2">
        <v>0</v>
      </c>
      <c r="X62" s="2">
        <v>0</v>
      </c>
    </row>
    <row r="63" spans="1:25" ht="15.75" customHeight="1" thickBot="1">
      <c r="A63" s="43" t="s">
        <v>77</v>
      </c>
      <c r="B63" s="440">
        <v>234</v>
      </c>
      <c r="C63" s="440">
        <v>217</v>
      </c>
      <c r="D63" s="441">
        <f t="shared" si="10"/>
        <v>92.73504273504274</v>
      </c>
      <c r="E63" s="440">
        <v>1</v>
      </c>
      <c r="F63" s="424">
        <v>0</v>
      </c>
      <c r="G63" s="440">
        <v>62</v>
      </c>
      <c r="H63" s="422">
        <v>8</v>
      </c>
      <c r="I63" s="442">
        <v>0</v>
      </c>
      <c r="J63" s="442">
        <v>1</v>
      </c>
      <c r="K63" s="443">
        <v>0</v>
      </c>
      <c r="L63" s="443">
        <v>3</v>
      </c>
      <c r="M63" s="444">
        <f t="shared" si="8"/>
        <v>1.3824884792626728</v>
      </c>
      <c r="N63" s="445">
        <v>0</v>
      </c>
      <c r="O63" s="446">
        <f t="shared" si="9"/>
        <v>0</v>
      </c>
      <c r="P63" s="2">
        <v>0</v>
      </c>
      <c r="Q63" s="2">
        <v>1</v>
      </c>
      <c r="R63" s="2" t="e">
        <v>#DIV/0!</v>
      </c>
      <c r="U63" s="2">
        <v>1</v>
      </c>
      <c r="V63" s="2">
        <v>0.7936507936507936</v>
      </c>
      <c r="W63" s="2">
        <v>1</v>
      </c>
      <c r="X63" s="2">
        <v>0.7936507936507936</v>
      </c>
      <c r="Y63" s="33"/>
    </row>
    <row r="64" spans="4:15" ht="12">
      <c r="D64" s="175"/>
      <c r="O64" s="180"/>
    </row>
    <row r="65" ht="12">
      <c r="D65" s="68"/>
    </row>
    <row r="66" spans="4:15" ht="12">
      <c r="D66" s="68"/>
      <c r="M66" s="69"/>
      <c r="O66" s="68"/>
    </row>
    <row r="67" spans="4:15" ht="12">
      <c r="D67" s="68"/>
      <c r="M67" s="69"/>
      <c r="O67" s="68"/>
    </row>
    <row r="68" spans="4:15" ht="12">
      <c r="D68" s="68"/>
      <c r="M68" s="69"/>
      <c r="O68" s="68"/>
    </row>
    <row r="69" spans="4:15" ht="12">
      <c r="D69" s="68"/>
      <c r="M69" s="69"/>
      <c r="O69" s="68"/>
    </row>
    <row r="70" spans="4:15" ht="12">
      <c r="D70" s="68"/>
      <c r="M70" s="69"/>
      <c r="O70" s="68"/>
    </row>
    <row r="71" spans="4:15" ht="12">
      <c r="D71" s="68"/>
      <c r="M71" s="69"/>
      <c r="O71" s="68"/>
    </row>
    <row r="72" spans="4:15" ht="12">
      <c r="D72" s="68"/>
      <c r="M72" s="69"/>
      <c r="O72" s="68"/>
    </row>
    <row r="73" spans="4:15" ht="12">
      <c r="D73" s="68"/>
      <c r="M73" s="69"/>
      <c r="O73" s="68"/>
    </row>
    <row r="74" spans="4:15" ht="12">
      <c r="D74" s="68"/>
      <c r="M74" s="69"/>
      <c r="O74" s="68"/>
    </row>
    <row r="75" spans="4:15" ht="12">
      <c r="D75" s="68"/>
      <c r="M75" s="69"/>
      <c r="O75" s="68"/>
    </row>
    <row r="76" spans="4:15" ht="12">
      <c r="D76" s="68"/>
      <c r="M76" s="69"/>
      <c r="O76" s="68"/>
    </row>
    <row r="77" spans="13:15" ht="12">
      <c r="M77" s="69"/>
      <c r="O77" s="68"/>
    </row>
  </sheetData>
  <sheetProtection/>
  <mergeCells count="23">
    <mergeCell ref="L37:O37"/>
    <mergeCell ref="K37:K39"/>
    <mergeCell ref="J37:J39"/>
    <mergeCell ref="I37:I39"/>
    <mergeCell ref="L38:L39"/>
    <mergeCell ref="G37:G39"/>
    <mergeCell ref="H37:H39"/>
    <mergeCell ref="B3:B4"/>
    <mergeCell ref="C3:C4"/>
    <mergeCell ref="D3:D4"/>
    <mergeCell ref="E3:G3"/>
    <mergeCell ref="E37:E39"/>
    <mergeCell ref="F37:F39"/>
    <mergeCell ref="A1:H1"/>
    <mergeCell ref="K3:L3"/>
    <mergeCell ref="A37:A39"/>
    <mergeCell ref="B37:B39"/>
    <mergeCell ref="C37:C39"/>
    <mergeCell ref="D37:D39"/>
    <mergeCell ref="H3:H4"/>
    <mergeCell ref="I3:I4"/>
    <mergeCell ref="J3:J4"/>
    <mergeCell ref="A3:A4"/>
  </mergeCells>
  <printOptions/>
  <pageMargins left="0.9055118110236221" right="0.7874015748031497" top="0.8267716535433072" bottom="0.44" header="0.3937007874015748" footer="0.44"/>
  <pageSetup horizontalDpi="300" verticalDpi="300" orientation="portrait" paperSize="9" scale="95" r:id="rId1"/>
  <colBreaks count="1" manualBreakCount="1">
    <brk id="8" max="57" man="1"/>
  </colBreaks>
</worksheet>
</file>

<file path=xl/worksheets/sheet2.xml><?xml version="1.0" encoding="utf-8"?>
<worksheet xmlns="http://schemas.openxmlformats.org/spreadsheetml/2006/main" xmlns:r="http://schemas.openxmlformats.org/officeDocument/2006/relationships">
  <dimension ref="A1:IL56"/>
  <sheetViews>
    <sheetView view="pageBreakPreview" zoomScale="75" zoomScaleNormal="75" zoomScaleSheetLayoutView="75" zoomScalePageLayoutView="0" workbookViewId="0" topLeftCell="A1">
      <selection activeCell="I63" sqref="I63"/>
    </sheetView>
  </sheetViews>
  <sheetFormatPr defaultColWidth="9.00390625" defaultRowHeight="13.5"/>
  <cols>
    <col min="1" max="1" width="12.25390625" style="14" customWidth="1"/>
    <col min="2" max="4" width="7.00390625" style="14" customWidth="1"/>
    <col min="5" max="5" width="8.00390625" style="14" customWidth="1"/>
    <col min="6" max="25" width="6.125" style="14" customWidth="1"/>
    <col min="26" max="26" width="6.625" style="14" customWidth="1"/>
    <col min="27" max="27" width="6.125" style="14" customWidth="1"/>
    <col min="28" max="28" width="6.75390625" style="14" customWidth="1"/>
    <col min="29" max="29" width="6.125" style="14" customWidth="1"/>
    <col min="30" max="16384" width="9.00390625" style="14" customWidth="1"/>
  </cols>
  <sheetData>
    <row r="1" spans="1:246" ht="18.75" customHeight="1">
      <c r="A1" s="306" t="s">
        <v>276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3" spans="1:28" ht="14.25" thickBot="1">
      <c r="A3" s="14" t="s">
        <v>90</v>
      </c>
      <c r="C3" s="18"/>
      <c r="D3" s="18"/>
      <c r="E3" s="18"/>
      <c r="F3" s="18"/>
      <c r="G3" s="18"/>
      <c r="H3" s="18"/>
      <c r="I3" s="18"/>
      <c r="J3" s="18"/>
      <c r="K3" s="290"/>
      <c r="L3" s="290"/>
      <c r="AB3" s="307"/>
    </row>
    <row r="4" spans="1:28" s="16" customFormat="1" ht="28.5" customHeight="1">
      <c r="A4" s="597" t="s">
        <v>180</v>
      </c>
      <c r="B4" s="572" t="s">
        <v>80</v>
      </c>
      <c r="C4" s="573"/>
      <c r="D4" s="589"/>
      <c r="E4" s="572" t="s">
        <v>91</v>
      </c>
      <c r="F4" s="573"/>
      <c r="G4" s="589"/>
      <c r="H4" s="572" t="s">
        <v>92</v>
      </c>
      <c r="I4" s="573"/>
      <c r="J4" s="589"/>
      <c r="K4" s="572" t="s">
        <v>93</v>
      </c>
      <c r="L4" s="573"/>
      <c r="M4" s="573"/>
      <c r="N4" s="308"/>
      <c r="O4" s="573" t="s">
        <v>94</v>
      </c>
      <c r="P4" s="573"/>
      <c r="Q4" s="589"/>
      <c r="R4" s="572" t="s">
        <v>95</v>
      </c>
      <c r="S4" s="573"/>
      <c r="T4" s="589"/>
      <c r="U4" s="600" t="s">
        <v>291</v>
      </c>
      <c r="V4" s="601"/>
      <c r="W4" s="601"/>
      <c r="X4" s="601"/>
      <c r="Y4" s="601"/>
      <c r="Z4" s="601"/>
      <c r="AA4" s="601"/>
      <c r="AB4" s="601"/>
    </row>
    <row r="5" spans="1:28" s="16" customFormat="1" ht="18.75" customHeight="1">
      <c r="A5" s="598"/>
      <c r="B5" s="591"/>
      <c r="C5" s="592"/>
      <c r="D5" s="593"/>
      <c r="E5" s="574"/>
      <c r="F5" s="575"/>
      <c r="G5" s="590"/>
      <c r="H5" s="574"/>
      <c r="I5" s="575"/>
      <c r="J5" s="590"/>
      <c r="K5" s="574"/>
      <c r="L5" s="575"/>
      <c r="M5" s="575"/>
      <c r="N5" s="308"/>
      <c r="O5" s="575"/>
      <c r="P5" s="575"/>
      <c r="Q5" s="590"/>
      <c r="R5" s="574"/>
      <c r="S5" s="575"/>
      <c r="T5" s="590"/>
      <c r="U5" s="587" t="s">
        <v>292</v>
      </c>
      <c r="V5" s="602"/>
      <c r="W5" s="587" t="s">
        <v>97</v>
      </c>
      <c r="X5" s="588"/>
      <c r="Y5" s="603" t="s">
        <v>98</v>
      </c>
      <c r="Z5" s="604"/>
      <c r="AA5" s="587" t="s">
        <v>97</v>
      </c>
      <c r="AB5" s="588"/>
    </row>
    <row r="6" spans="1:28" ht="18.75" customHeight="1">
      <c r="A6" s="309" t="s">
        <v>181</v>
      </c>
      <c r="B6" s="310"/>
      <c r="C6" s="576">
        <v>1172</v>
      </c>
      <c r="D6" s="577"/>
      <c r="E6" s="311"/>
      <c r="F6" s="576">
        <v>939</v>
      </c>
      <c r="G6" s="577"/>
      <c r="H6" s="312"/>
      <c r="I6" s="607">
        <f aca="true" t="shared" si="0" ref="I6:I16">F6/C6%</f>
        <v>80.11945392491467</v>
      </c>
      <c r="J6" s="608"/>
      <c r="K6" s="313"/>
      <c r="L6" s="313"/>
      <c r="M6" s="311">
        <v>908</v>
      </c>
      <c r="N6" s="314"/>
      <c r="O6" s="311"/>
      <c r="P6" s="311"/>
      <c r="Q6" s="315">
        <v>12</v>
      </c>
      <c r="R6" s="316"/>
      <c r="S6" s="315"/>
      <c r="T6" s="317">
        <v>52</v>
      </c>
      <c r="U6" s="318"/>
      <c r="V6" s="317">
        <v>10</v>
      </c>
      <c r="W6" s="319"/>
      <c r="X6" s="320">
        <f aca="true" t="shared" si="1" ref="X6:X17">V6/F6*100</f>
        <v>1.0649627263045793</v>
      </c>
      <c r="Y6" s="321"/>
      <c r="Z6" s="317">
        <v>320</v>
      </c>
      <c r="AA6" s="614">
        <f aca="true" t="shared" si="2" ref="AA6:AA17">Z6/F6*100</f>
        <v>34.07880724174654</v>
      </c>
      <c r="AB6" s="607"/>
    </row>
    <row r="7" spans="1:28" ht="18.75" customHeight="1">
      <c r="A7" s="322" t="s">
        <v>1</v>
      </c>
      <c r="B7" s="323"/>
      <c r="C7" s="558">
        <v>742</v>
      </c>
      <c r="D7" s="559"/>
      <c r="E7" s="314"/>
      <c r="F7" s="558">
        <v>404</v>
      </c>
      <c r="G7" s="559"/>
      <c r="H7" s="324"/>
      <c r="I7" s="582">
        <f t="shared" si="0"/>
        <v>54.44743935309973</v>
      </c>
      <c r="J7" s="583"/>
      <c r="K7" s="325"/>
      <c r="L7" s="325"/>
      <c r="M7" s="314">
        <v>349</v>
      </c>
      <c r="N7" s="314"/>
      <c r="O7" s="314"/>
      <c r="P7" s="314"/>
      <c r="Q7" s="326">
        <v>4</v>
      </c>
      <c r="R7" s="327"/>
      <c r="S7" s="326"/>
      <c r="T7" s="328">
        <v>11</v>
      </c>
      <c r="U7" s="329"/>
      <c r="V7" s="328">
        <v>6</v>
      </c>
      <c r="W7" s="330"/>
      <c r="X7" s="331">
        <f t="shared" si="1"/>
        <v>1.4851485148514851</v>
      </c>
      <c r="Y7" s="332"/>
      <c r="Z7" s="328">
        <v>72</v>
      </c>
      <c r="AA7" s="610">
        <f t="shared" si="2"/>
        <v>17.82178217821782</v>
      </c>
      <c r="AB7" s="582"/>
    </row>
    <row r="8" spans="1:28" ht="18.75" customHeight="1">
      <c r="A8" s="333" t="s">
        <v>158</v>
      </c>
      <c r="B8" s="323"/>
      <c r="C8" s="558">
        <v>458</v>
      </c>
      <c r="D8" s="559"/>
      <c r="E8" s="314"/>
      <c r="F8" s="558">
        <v>351</v>
      </c>
      <c r="G8" s="559"/>
      <c r="H8" s="324"/>
      <c r="I8" s="582">
        <f t="shared" si="0"/>
        <v>76.63755458515284</v>
      </c>
      <c r="J8" s="583"/>
      <c r="K8" s="325"/>
      <c r="L8" s="325"/>
      <c r="M8" s="314">
        <v>301</v>
      </c>
      <c r="N8" s="314"/>
      <c r="O8" s="314"/>
      <c r="P8" s="314"/>
      <c r="Q8" s="326" t="s">
        <v>0</v>
      </c>
      <c r="R8" s="327"/>
      <c r="S8" s="326"/>
      <c r="T8" s="328">
        <v>4</v>
      </c>
      <c r="U8" s="329"/>
      <c r="V8" s="328">
        <v>4</v>
      </c>
      <c r="W8" s="330"/>
      <c r="X8" s="331">
        <f t="shared" si="1"/>
        <v>1.1396011396011396</v>
      </c>
      <c r="Y8" s="332"/>
      <c r="Z8" s="328">
        <v>2</v>
      </c>
      <c r="AA8" s="610">
        <f t="shared" si="2"/>
        <v>0.5698005698005698</v>
      </c>
      <c r="AB8" s="582"/>
    </row>
    <row r="9" spans="1:28" ht="18.75" customHeight="1" hidden="1">
      <c r="A9" s="333" t="s">
        <v>159</v>
      </c>
      <c r="B9" s="323"/>
      <c r="C9" s="578">
        <v>283</v>
      </c>
      <c r="D9" s="579"/>
      <c r="E9" s="334"/>
      <c r="F9" s="578">
        <v>202</v>
      </c>
      <c r="G9" s="579"/>
      <c r="H9" s="335"/>
      <c r="I9" s="580">
        <f t="shared" si="0"/>
        <v>71.37809187279152</v>
      </c>
      <c r="J9" s="581"/>
      <c r="K9" s="336"/>
      <c r="L9" s="336"/>
      <c r="M9" s="334">
        <v>197</v>
      </c>
      <c r="N9" s="334"/>
      <c r="O9" s="334"/>
      <c r="P9" s="334"/>
      <c r="Q9" s="326" t="s">
        <v>0</v>
      </c>
      <c r="R9" s="327"/>
      <c r="S9" s="326"/>
      <c r="T9" s="337">
        <v>1</v>
      </c>
      <c r="U9" s="335"/>
      <c r="V9" s="338">
        <v>0</v>
      </c>
      <c r="W9" s="326"/>
      <c r="X9" s="331">
        <f t="shared" si="1"/>
        <v>0</v>
      </c>
      <c r="Y9" s="332"/>
      <c r="Z9" s="338">
        <v>0</v>
      </c>
      <c r="AA9" s="610">
        <f t="shared" si="2"/>
        <v>0</v>
      </c>
      <c r="AB9" s="582"/>
    </row>
    <row r="10" spans="1:28" ht="18.75" customHeight="1" hidden="1">
      <c r="A10" s="333" t="s">
        <v>160</v>
      </c>
      <c r="B10" s="323"/>
      <c r="C10" s="558">
        <v>368</v>
      </c>
      <c r="D10" s="559"/>
      <c r="E10" s="314"/>
      <c r="F10" s="558">
        <v>302</v>
      </c>
      <c r="G10" s="559"/>
      <c r="H10" s="324"/>
      <c r="I10" s="568">
        <f t="shared" si="0"/>
        <v>82.06521739130434</v>
      </c>
      <c r="J10" s="569"/>
      <c r="K10" s="339"/>
      <c r="L10" s="339"/>
      <c r="M10" s="314">
        <v>300</v>
      </c>
      <c r="N10" s="314"/>
      <c r="O10" s="314"/>
      <c r="P10" s="314"/>
      <c r="Q10" s="326" t="s">
        <v>0</v>
      </c>
      <c r="R10" s="327"/>
      <c r="S10" s="326"/>
      <c r="T10" s="338">
        <v>0</v>
      </c>
      <c r="U10" s="327"/>
      <c r="V10" s="340">
        <v>1</v>
      </c>
      <c r="W10" s="314"/>
      <c r="X10" s="331">
        <f t="shared" si="1"/>
        <v>0.33112582781456956</v>
      </c>
      <c r="Y10" s="332"/>
      <c r="Z10" s="338">
        <v>0</v>
      </c>
      <c r="AA10" s="610">
        <f t="shared" si="2"/>
        <v>0</v>
      </c>
      <c r="AB10" s="582"/>
    </row>
    <row r="11" spans="1:28" ht="18.75" customHeight="1" hidden="1">
      <c r="A11" s="333" t="s">
        <v>161</v>
      </c>
      <c r="B11" s="323"/>
      <c r="C11" s="558">
        <v>275</v>
      </c>
      <c r="D11" s="559"/>
      <c r="E11" s="314"/>
      <c r="F11" s="558">
        <v>220</v>
      </c>
      <c r="G11" s="559"/>
      <c r="H11" s="324"/>
      <c r="I11" s="568">
        <f t="shared" si="0"/>
        <v>80</v>
      </c>
      <c r="J11" s="569"/>
      <c r="K11" s="339"/>
      <c r="L11" s="339"/>
      <c r="M11" s="314">
        <v>218</v>
      </c>
      <c r="N11" s="314"/>
      <c r="O11" s="314"/>
      <c r="P11" s="314"/>
      <c r="Q11" s="326" t="s">
        <v>0</v>
      </c>
      <c r="R11" s="327"/>
      <c r="S11" s="326"/>
      <c r="T11" s="338">
        <v>0</v>
      </c>
      <c r="U11" s="327"/>
      <c r="V11" s="340">
        <v>2</v>
      </c>
      <c r="W11" s="314"/>
      <c r="X11" s="331">
        <f t="shared" si="1"/>
        <v>0.9090909090909091</v>
      </c>
      <c r="Y11" s="332"/>
      <c r="Z11" s="338">
        <v>0</v>
      </c>
      <c r="AA11" s="610">
        <f t="shared" si="2"/>
        <v>0</v>
      </c>
      <c r="AB11" s="582"/>
    </row>
    <row r="12" spans="1:28" ht="18.75" customHeight="1" hidden="1">
      <c r="A12" s="333" t="s">
        <v>162</v>
      </c>
      <c r="B12" s="323"/>
      <c r="C12" s="558">
        <v>218</v>
      </c>
      <c r="D12" s="559"/>
      <c r="E12" s="314"/>
      <c r="F12" s="558">
        <v>170</v>
      </c>
      <c r="G12" s="559"/>
      <c r="H12" s="324"/>
      <c r="I12" s="568">
        <f t="shared" si="0"/>
        <v>77.98165137614679</v>
      </c>
      <c r="J12" s="569"/>
      <c r="K12" s="339"/>
      <c r="L12" s="339"/>
      <c r="M12" s="314">
        <v>164</v>
      </c>
      <c r="N12" s="314"/>
      <c r="O12" s="314"/>
      <c r="P12" s="314"/>
      <c r="Q12" s="326" t="s">
        <v>0</v>
      </c>
      <c r="R12" s="327"/>
      <c r="S12" s="326"/>
      <c r="T12" s="338">
        <v>0</v>
      </c>
      <c r="U12" s="327"/>
      <c r="V12" s="338">
        <v>0</v>
      </c>
      <c r="W12" s="326"/>
      <c r="X12" s="341">
        <f t="shared" si="1"/>
        <v>0</v>
      </c>
      <c r="Y12" s="342"/>
      <c r="Z12" s="340">
        <v>2</v>
      </c>
      <c r="AA12" s="609">
        <f t="shared" si="2"/>
        <v>1.1764705882352942</v>
      </c>
      <c r="AB12" s="568"/>
    </row>
    <row r="13" spans="1:28" ht="18.75" customHeight="1">
      <c r="A13" s="333" t="s">
        <v>163</v>
      </c>
      <c r="B13" s="323"/>
      <c r="C13" s="558">
        <v>239</v>
      </c>
      <c r="D13" s="559"/>
      <c r="E13" s="314"/>
      <c r="F13" s="558">
        <v>204</v>
      </c>
      <c r="G13" s="559"/>
      <c r="H13" s="324"/>
      <c r="I13" s="568">
        <f t="shared" si="0"/>
        <v>85.35564853556485</v>
      </c>
      <c r="J13" s="569"/>
      <c r="K13" s="339"/>
      <c r="L13" s="339"/>
      <c r="M13" s="314">
        <v>192</v>
      </c>
      <c r="N13" s="314"/>
      <c r="O13" s="314"/>
      <c r="P13" s="314"/>
      <c r="Q13" s="326" t="s">
        <v>55</v>
      </c>
      <c r="R13" s="327"/>
      <c r="S13" s="326"/>
      <c r="T13" s="338">
        <v>0</v>
      </c>
      <c r="U13" s="327"/>
      <c r="V13" s="338">
        <v>0</v>
      </c>
      <c r="W13" s="326"/>
      <c r="X13" s="341">
        <f t="shared" si="1"/>
        <v>0</v>
      </c>
      <c r="Y13" s="342"/>
      <c r="Z13" s="338">
        <v>0</v>
      </c>
      <c r="AA13" s="609">
        <f t="shared" si="2"/>
        <v>0</v>
      </c>
      <c r="AB13" s="568"/>
    </row>
    <row r="14" spans="1:28" ht="18.75" customHeight="1">
      <c r="A14" s="333" t="s">
        <v>164</v>
      </c>
      <c r="B14" s="323"/>
      <c r="C14" s="558">
        <v>214</v>
      </c>
      <c r="D14" s="559"/>
      <c r="E14" s="314"/>
      <c r="F14" s="558">
        <v>178</v>
      </c>
      <c r="G14" s="559"/>
      <c r="H14" s="324"/>
      <c r="I14" s="568">
        <f t="shared" si="0"/>
        <v>83.17757009345794</v>
      </c>
      <c r="J14" s="569"/>
      <c r="K14" s="339"/>
      <c r="L14" s="339"/>
      <c r="M14" s="314">
        <v>163</v>
      </c>
      <c r="N14" s="314"/>
      <c r="O14" s="314"/>
      <c r="P14" s="314"/>
      <c r="Q14" s="326" t="s">
        <v>55</v>
      </c>
      <c r="R14" s="327"/>
      <c r="S14" s="326"/>
      <c r="T14" s="340">
        <v>1</v>
      </c>
      <c r="U14" s="324"/>
      <c r="V14" s="338">
        <v>0</v>
      </c>
      <c r="W14" s="326"/>
      <c r="X14" s="341">
        <f t="shared" si="1"/>
        <v>0</v>
      </c>
      <c r="Y14" s="342"/>
      <c r="Z14" s="340">
        <v>1</v>
      </c>
      <c r="AA14" s="609">
        <f t="shared" si="2"/>
        <v>0.5617977528089888</v>
      </c>
      <c r="AB14" s="568"/>
    </row>
    <row r="15" spans="1:28" ht="18.75" customHeight="1">
      <c r="A15" s="333" t="s">
        <v>165</v>
      </c>
      <c r="B15" s="323"/>
      <c r="C15" s="558">
        <v>160</v>
      </c>
      <c r="D15" s="559"/>
      <c r="E15" s="314"/>
      <c r="F15" s="558">
        <v>119</v>
      </c>
      <c r="G15" s="559"/>
      <c r="H15" s="324"/>
      <c r="I15" s="568">
        <f t="shared" si="0"/>
        <v>74.375</v>
      </c>
      <c r="J15" s="569"/>
      <c r="K15" s="339"/>
      <c r="L15" s="339"/>
      <c r="M15" s="314">
        <v>115</v>
      </c>
      <c r="N15" s="314"/>
      <c r="O15" s="314"/>
      <c r="P15" s="314"/>
      <c r="Q15" s="326" t="s">
        <v>55</v>
      </c>
      <c r="R15" s="327"/>
      <c r="S15" s="326"/>
      <c r="T15" s="338">
        <v>0</v>
      </c>
      <c r="U15" s="327"/>
      <c r="V15" s="338">
        <v>0</v>
      </c>
      <c r="W15" s="326"/>
      <c r="X15" s="341">
        <f t="shared" si="1"/>
        <v>0</v>
      </c>
      <c r="Y15" s="342"/>
      <c r="Z15" s="338">
        <v>0</v>
      </c>
      <c r="AA15" s="609">
        <f t="shared" si="2"/>
        <v>0</v>
      </c>
      <c r="AB15" s="568"/>
    </row>
    <row r="16" spans="1:28" ht="18.75" customHeight="1">
      <c r="A16" s="333" t="s">
        <v>155</v>
      </c>
      <c r="B16" s="323"/>
      <c r="C16" s="558">
        <v>155</v>
      </c>
      <c r="D16" s="559"/>
      <c r="E16" s="314"/>
      <c r="F16" s="558">
        <v>97</v>
      </c>
      <c r="G16" s="559"/>
      <c r="H16" s="324"/>
      <c r="I16" s="568">
        <f t="shared" si="0"/>
        <v>62.58064516129032</v>
      </c>
      <c r="J16" s="569"/>
      <c r="K16" s="339"/>
      <c r="L16" s="339"/>
      <c r="M16" s="314">
        <v>94</v>
      </c>
      <c r="N16" s="314"/>
      <c r="O16" s="314"/>
      <c r="P16" s="314"/>
      <c r="Q16" s="326" t="s">
        <v>0</v>
      </c>
      <c r="R16" s="327"/>
      <c r="S16" s="326"/>
      <c r="T16" s="338">
        <v>0</v>
      </c>
      <c r="U16" s="327"/>
      <c r="V16" s="338">
        <v>1</v>
      </c>
      <c r="W16" s="326"/>
      <c r="X16" s="341">
        <f t="shared" si="1"/>
        <v>1.0309278350515463</v>
      </c>
      <c r="Y16" s="342"/>
      <c r="Z16" s="338">
        <v>0</v>
      </c>
      <c r="AA16" s="609">
        <f t="shared" si="2"/>
        <v>0</v>
      </c>
      <c r="AB16" s="568"/>
    </row>
    <row r="17" spans="1:28" ht="18.75" customHeight="1">
      <c r="A17" s="333" t="s">
        <v>287</v>
      </c>
      <c r="B17" s="323"/>
      <c r="C17" s="558">
        <v>208</v>
      </c>
      <c r="D17" s="559"/>
      <c r="E17" s="351"/>
      <c r="F17" s="558">
        <v>171</v>
      </c>
      <c r="G17" s="559"/>
      <c r="H17" s="324"/>
      <c r="I17" s="568">
        <v>82.21153846153845</v>
      </c>
      <c r="J17" s="569"/>
      <c r="K17" s="339"/>
      <c r="L17" s="339"/>
      <c r="M17" s="314">
        <v>167</v>
      </c>
      <c r="N17" s="314"/>
      <c r="O17" s="314"/>
      <c r="P17" s="314"/>
      <c r="Q17" s="326" t="s">
        <v>55</v>
      </c>
      <c r="R17" s="377"/>
      <c r="S17" s="371"/>
      <c r="T17" s="338">
        <v>0</v>
      </c>
      <c r="U17" s="327"/>
      <c r="V17" s="338">
        <v>0</v>
      </c>
      <c r="W17" s="326"/>
      <c r="X17" s="341">
        <f t="shared" si="1"/>
        <v>0</v>
      </c>
      <c r="Y17" s="342"/>
      <c r="Z17" s="338">
        <v>0</v>
      </c>
      <c r="AA17" s="609">
        <f t="shared" si="2"/>
        <v>0</v>
      </c>
      <c r="AB17" s="568"/>
    </row>
    <row r="18" spans="1:28" ht="18.75" customHeight="1">
      <c r="A18" s="333" t="s">
        <v>297</v>
      </c>
      <c r="B18" s="323"/>
      <c r="C18" s="558">
        <v>304</v>
      </c>
      <c r="D18" s="559"/>
      <c r="E18" s="351"/>
      <c r="F18" s="558">
        <v>253</v>
      </c>
      <c r="G18" s="559"/>
      <c r="H18" s="324"/>
      <c r="I18" s="568">
        <v>83.2115384615385</v>
      </c>
      <c r="J18" s="569"/>
      <c r="K18" s="339"/>
      <c r="L18" s="565">
        <v>249</v>
      </c>
      <c r="M18" s="565"/>
      <c r="N18" s="314"/>
      <c r="O18" s="314"/>
      <c r="P18" s="314"/>
      <c r="Q18" s="326">
        <v>0</v>
      </c>
      <c r="R18" s="377"/>
      <c r="S18" s="371"/>
      <c r="T18" s="338">
        <v>1</v>
      </c>
      <c r="U18" s="327"/>
      <c r="V18" s="338">
        <v>0</v>
      </c>
      <c r="W18" s="326"/>
      <c r="X18" s="341">
        <v>0</v>
      </c>
      <c r="Y18" s="342"/>
      <c r="Z18" s="338">
        <v>2</v>
      </c>
      <c r="AA18" s="609">
        <v>0.7905138339920948</v>
      </c>
      <c r="AB18" s="568"/>
    </row>
    <row r="19" spans="1:28" ht="18.75" customHeight="1">
      <c r="A19" s="333" t="s">
        <v>298</v>
      </c>
      <c r="B19" s="323"/>
      <c r="C19" s="401"/>
      <c r="D19" s="402">
        <v>427</v>
      </c>
      <c r="E19" s="351"/>
      <c r="F19" s="401"/>
      <c r="G19" s="402">
        <v>363</v>
      </c>
      <c r="H19" s="324"/>
      <c r="I19" s="399"/>
      <c r="J19" s="400">
        <v>85</v>
      </c>
      <c r="K19" s="339"/>
      <c r="L19" s="326"/>
      <c r="M19" s="326">
        <v>345</v>
      </c>
      <c r="N19" s="314"/>
      <c r="O19" s="314"/>
      <c r="P19" s="314"/>
      <c r="Q19" s="326">
        <v>0</v>
      </c>
      <c r="R19" s="377"/>
      <c r="S19" s="371"/>
      <c r="T19" s="338">
        <v>1</v>
      </c>
      <c r="U19" s="327"/>
      <c r="V19" s="338">
        <v>0</v>
      </c>
      <c r="W19" s="326"/>
      <c r="X19" s="341">
        <v>0</v>
      </c>
      <c r="Y19" s="342"/>
      <c r="Z19" s="338">
        <v>0</v>
      </c>
      <c r="AA19" s="398"/>
      <c r="AB19" s="399">
        <v>0</v>
      </c>
    </row>
    <row r="20" spans="1:29" ht="18.75" customHeight="1">
      <c r="A20" s="343" t="s">
        <v>309</v>
      </c>
      <c r="B20" s="323"/>
      <c r="C20" s="562">
        <f>SUM(D22:D29)</f>
        <v>612</v>
      </c>
      <c r="D20" s="563"/>
      <c r="E20" s="350"/>
      <c r="F20" s="562">
        <f>SUM(G22:G29)</f>
        <v>500</v>
      </c>
      <c r="G20" s="563"/>
      <c r="H20" s="366"/>
      <c r="I20" s="564">
        <f>F20/C20%</f>
        <v>81.69934640522875</v>
      </c>
      <c r="J20" s="561"/>
      <c r="K20" s="362"/>
      <c r="L20" s="562">
        <f>SUM(M22:M29)</f>
        <v>495</v>
      </c>
      <c r="M20" s="562"/>
      <c r="N20" s="350"/>
      <c r="O20" s="350"/>
      <c r="P20" s="350"/>
      <c r="Q20" s="370">
        <f>SUM(Q22:Q29)</f>
        <v>0</v>
      </c>
      <c r="R20" s="378"/>
      <c r="S20" s="370"/>
      <c r="T20" s="447">
        <f>SUM(T22:T29)</f>
        <v>2</v>
      </c>
      <c r="U20" s="378"/>
      <c r="V20" s="447">
        <f>SUM(V22:V29)</f>
        <v>1</v>
      </c>
      <c r="W20" s="560">
        <f>V20/F20*100</f>
        <v>0.2</v>
      </c>
      <c r="X20" s="561"/>
      <c r="Y20" s="373"/>
      <c r="Z20" s="447">
        <f>SUM(Z22:Z29)</f>
        <v>0</v>
      </c>
      <c r="AA20" s="560">
        <f>Z20/F20*100</f>
        <v>0</v>
      </c>
      <c r="AB20" s="564"/>
      <c r="AC20" s="208"/>
    </row>
    <row r="21" spans="1:29" ht="18.75" customHeight="1">
      <c r="A21" s="344"/>
      <c r="B21" s="323"/>
      <c r="C21" s="448"/>
      <c r="D21" s="449"/>
      <c r="E21" s="351"/>
      <c r="F21" s="351"/>
      <c r="G21" s="351"/>
      <c r="H21" s="367"/>
      <c r="I21" s="351"/>
      <c r="J21" s="450"/>
      <c r="K21" s="363"/>
      <c r="L21" s="363"/>
      <c r="M21" s="351"/>
      <c r="N21" s="351"/>
      <c r="O21" s="351"/>
      <c r="P21" s="351"/>
      <c r="Q21" s="351"/>
      <c r="R21" s="367"/>
      <c r="S21" s="351"/>
      <c r="T21" s="449"/>
      <c r="U21" s="367"/>
      <c r="V21" s="449"/>
      <c r="W21" s="351"/>
      <c r="X21" s="363"/>
      <c r="Y21" s="374"/>
      <c r="Z21" s="449"/>
      <c r="AA21" s="351"/>
      <c r="AB21" s="451"/>
      <c r="AC21" s="208"/>
    </row>
    <row r="22" spans="1:29" ht="18.75" customHeight="1">
      <c r="A22" s="345" t="s">
        <v>71</v>
      </c>
      <c r="B22" s="323"/>
      <c r="C22" s="452"/>
      <c r="D22" s="449">
        <v>175</v>
      </c>
      <c r="E22" s="351"/>
      <c r="F22" s="351"/>
      <c r="G22" s="351">
        <v>135</v>
      </c>
      <c r="H22" s="367"/>
      <c r="I22" s="566">
        <f aca="true" t="shared" si="3" ref="I22:I29">G22/D22%</f>
        <v>77.14285714285714</v>
      </c>
      <c r="J22" s="567"/>
      <c r="K22" s="364"/>
      <c r="L22" s="364"/>
      <c r="M22" s="351">
        <v>135</v>
      </c>
      <c r="N22" s="351"/>
      <c r="O22" s="351"/>
      <c r="P22" s="351"/>
      <c r="Q22" s="371">
        <v>0</v>
      </c>
      <c r="R22" s="377"/>
      <c r="S22" s="371"/>
      <c r="T22" s="453">
        <v>0</v>
      </c>
      <c r="U22" s="377"/>
      <c r="V22" s="453">
        <v>1</v>
      </c>
      <c r="W22" s="611">
        <f aca="true" t="shared" si="4" ref="W22:W29">V22/G22*100</f>
        <v>0.7407407407407408</v>
      </c>
      <c r="X22" s="612"/>
      <c r="Y22" s="375"/>
      <c r="Z22" s="453">
        <v>0</v>
      </c>
      <c r="AA22" s="611">
        <f aca="true" t="shared" si="5" ref="AA22:AA29">Z22/G22*100</f>
        <v>0</v>
      </c>
      <c r="AB22" s="613"/>
      <c r="AC22" s="208"/>
    </row>
    <row r="23" spans="1:29" ht="18.75" customHeight="1">
      <c r="A23" s="345" t="s">
        <v>72</v>
      </c>
      <c r="B23" s="323"/>
      <c r="C23" s="452"/>
      <c r="D23" s="449">
        <v>32</v>
      </c>
      <c r="E23" s="351"/>
      <c r="F23" s="351"/>
      <c r="G23" s="351">
        <v>31</v>
      </c>
      <c r="H23" s="367"/>
      <c r="I23" s="566">
        <f t="shared" si="3"/>
        <v>96.875</v>
      </c>
      <c r="J23" s="567"/>
      <c r="K23" s="364"/>
      <c r="L23" s="364"/>
      <c r="M23" s="351">
        <v>31</v>
      </c>
      <c r="N23" s="351"/>
      <c r="O23" s="351"/>
      <c r="P23" s="351"/>
      <c r="Q23" s="371">
        <v>0</v>
      </c>
      <c r="R23" s="377"/>
      <c r="S23" s="371"/>
      <c r="T23" s="453">
        <v>0</v>
      </c>
      <c r="U23" s="377"/>
      <c r="V23" s="453">
        <v>0</v>
      </c>
      <c r="W23" s="611">
        <f t="shared" si="4"/>
        <v>0</v>
      </c>
      <c r="X23" s="612"/>
      <c r="Y23" s="375"/>
      <c r="Z23" s="453">
        <v>0</v>
      </c>
      <c r="AA23" s="611">
        <f t="shared" si="5"/>
        <v>0</v>
      </c>
      <c r="AB23" s="613"/>
      <c r="AC23" s="208"/>
    </row>
    <row r="24" spans="1:29" ht="18.75" customHeight="1">
      <c r="A24" s="345" t="s">
        <v>73</v>
      </c>
      <c r="B24" s="323"/>
      <c r="C24" s="452"/>
      <c r="D24" s="449">
        <v>57</v>
      </c>
      <c r="E24" s="351"/>
      <c r="F24" s="351"/>
      <c r="G24" s="351">
        <v>44</v>
      </c>
      <c r="H24" s="367"/>
      <c r="I24" s="566">
        <f t="shared" si="3"/>
        <v>77.19298245614036</v>
      </c>
      <c r="J24" s="567"/>
      <c r="K24" s="364"/>
      <c r="L24" s="364"/>
      <c r="M24" s="351">
        <v>43</v>
      </c>
      <c r="N24" s="351"/>
      <c r="O24" s="351"/>
      <c r="P24" s="351"/>
      <c r="Q24" s="371">
        <v>0</v>
      </c>
      <c r="R24" s="377"/>
      <c r="S24" s="371"/>
      <c r="T24" s="453">
        <v>0</v>
      </c>
      <c r="U24" s="377"/>
      <c r="V24" s="453">
        <v>0</v>
      </c>
      <c r="W24" s="611">
        <f t="shared" si="4"/>
        <v>0</v>
      </c>
      <c r="X24" s="612"/>
      <c r="Y24" s="375"/>
      <c r="Z24" s="453">
        <v>0</v>
      </c>
      <c r="AA24" s="611">
        <f t="shared" si="5"/>
        <v>0</v>
      </c>
      <c r="AB24" s="613"/>
      <c r="AC24" s="208"/>
    </row>
    <row r="25" spans="1:29" ht="18.75" customHeight="1">
      <c r="A25" s="345" t="s">
        <v>74</v>
      </c>
      <c r="B25" s="323"/>
      <c r="C25" s="452"/>
      <c r="D25" s="449">
        <v>182</v>
      </c>
      <c r="E25" s="351"/>
      <c r="F25" s="351"/>
      <c r="G25" s="351">
        <v>161</v>
      </c>
      <c r="H25" s="367"/>
      <c r="I25" s="566">
        <f t="shared" si="3"/>
        <v>88.46153846153845</v>
      </c>
      <c r="J25" s="567"/>
      <c r="K25" s="364"/>
      <c r="L25" s="364"/>
      <c r="M25" s="351">
        <v>159</v>
      </c>
      <c r="N25" s="351"/>
      <c r="O25" s="351"/>
      <c r="P25" s="351"/>
      <c r="Q25" s="371">
        <v>0</v>
      </c>
      <c r="R25" s="377"/>
      <c r="S25" s="371"/>
      <c r="T25" s="453">
        <v>0</v>
      </c>
      <c r="U25" s="377"/>
      <c r="V25" s="453">
        <v>0</v>
      </c>
      <c r="W25" s="611">
        <f t="shared" si="4"/>
        <v>0</v>
      </c>
      <c r="X25" s="612"/>
      <c r="Y25" s="375"/>
      <c r="Z25" s="453">
        <v>0</v>
      </c>
      <c r="AA25" s="611">
        <f t="shared" si="5"/>
        <v>0</v>
      </c>
      <c r="AB25" s="613"/>
      <c r="AC25" s="208"/>
    </row>
    <row r="26" spans="1:29" ht="18.75" customHeight="1">
      <c r="A26" s="345" t="s">
        <v>107</v>
      </c>
      <c r="B26" s="323"/>
      <c r="C26" s="452"/>
      <c r="D26" s="449">
        <v>7</v>
      </c>
      <c r="E26" s="351"/>
      <c r="F26" s="351"/>
      <c r="G26" s="351">
        <v>7</v>
      </c>
      <c r="H26" s="367"/>
      <c r="I26" s="566">
        <f t="shared" si="3"/>
        <v>99.99999999999999</v>
      </c>
      <c r="J26" s="567"/>
      <c r="K26" s="364"/>
      <c r="L26" s="364"/>
      <c r="M26" s="351">
        <v>6</v>
      </c>
      <c r="N26" s="351"/>
      <c r="O26" s="351"/>
      <c r="P26" s="351"/>
      <c r="Q26" s="371">
        <v>0</v>
      </c>
      <c r="R26" s="377"/>
      <c r="S26" s="371"/>
      <c r="T26" s="453">
        <v>0</v>
      </c>
      <c r="U26" s="377"/>
      <c r="V26" s="453">
        <v>0</v>
      </c>
      <c r="W26" s="611">
        <f t="shared" si="4"/>
        <v>0</v>
      </c>
      <c r="X26" s="612"/>
      <c r="Y26" s="375"/>
      <c r="Z26" s="453">
        <v>0</v>
      </c>
      <c r="AA26" s="611">
        <f t="shared" si="5"/>
        <v>0</v>
      </c>
      <c r="AB26" s="613"/>
      <c r="AC26" s="208"/>
    </row>
    <row r="27" spans="1:29" ht="18.75" customHeight="1">
      <c r="A27" s="345" t="s">
        <v>76</v>
      </c>
      <c r="B27" s="323"/>
      <c r="C27" s="452"/>
      <c r="D27" s="449">
        <v>8</v>
      </c>
      <c r="E27" s="351"/>
      <c r="F27" s="351"/>
      <c r="G27" s="351">
        <v>5</v>
      </c>
      <c r="H27" s="367"/>
      <c r="I27" s="566">
        <f t="shared" si="3"/>
        <v>62.5</v>
      </c>
      <c r="J27" s="567"/>
      <c r="K27" s="364"/>
      <c r="L27" s="364"/>
      <c r="M27" s="351">
        <v>5</v>
      </c>
      <c r="N27" s="351"/>
      <c r="O27" s="351"/>
      <c r="P27" s="351"/>
      <c r="Q27" s="371">
        <v>0</v>
      </c>
      <c r="R27" s="377"/>
      <c r="S27" s="371"/>
      <c r="T27" s="453">
        <v>0</v>
      </c>
      <c r="U27" s="377"/>
      <c r="V27" s="453">
        <v>0</v>
      </c>
      <c r="W27" s="611">
        <f t="shared" si="4"/>
        <v>0</v>
      </c>
      <c r="X27" s="612"/>
      <c r="Y27" s="375"/>
      <c r="Z27" s="453">
        <v>0</v>
      </c>
      <c r="AA27" s="611">
        <f t="shared" si="5"/>
        <v>0</v>
      </c>
      <c r="AB27" s="613"/>
      <c r="AC27" s="208"/>
    </row>
    <row r="28" spans="1:29" ht="18.75" customHeight="1">
      <c r="A28" s="345" t="s">
        <v>108</v>
      </c>
      <c r="B28" s="323"/>
      <c r="C28" s="452"/>
      <c r="D28" s="449">
        <v>85</v>
      </c>
      <c r="E28" s="351"/>
      <c r="F28" s="351"/>
      <c r="G28" s="351">
        <v>68</v>
      </c>
      <c r="H28" s="367"/>
      <c r="I28" s="566">
        <f t="shared" si="3"/>
        <v>80</v>
      </c>
      <c r="J28" s="567"/>
      <c r="K28" s="364"/>
      <c r="L28" s="364"/>
      <c r="M28" s="351">
        <v>68</v>
      </c>
      <c r="N28" s="351"/>
      <c r="O28" s="351"/>
      <c r="P28" s="351"/>
      <c r="Q28" s="371">
        <v>0</v>
      </c>
      <c r="R28" s="377"/>
      <c r="S28" s="371"/>
      <c r="T28" s="453">
        <v>2</v>
      </c>
      <c r="U28" s="377"/>
      <c r="V28" s="453">
        <v>0</v>
      </c>
      <c r="W28" s="611">
        <f t="shared" si="4"/>
        <v>0</v>
      </c>
      <c r="X28" s="612"/>
      <c r="Y28" s="375"/>
      <c r="Z28" s="453">
        <v>0</v>
      </c>
      <c r="AA28" s="611">
        <f t="shared" si="5"/>
        <v>0</v>
      </c>
      <c r="AB28" s="613"/>
      <c r="AC28" s="208"/>
    </row>
    <row r="29" spans="1:29" ht="18.75" customHeight="1" thickBot="1">
      <c r="A29" s="346" t="s">
        <v>77</v>
      </c>
      <c r="B29" s="347"/>
      <c r="C29" s="454"/>
      <c r="D29" s="455">
        <v>66</v>
      </c>
      <c r="E29" s="369"/>
      <c r="F29" s="369"/>
      <c r="G29" s="369">
        <v>49</v>
      </c>
      <c r="H29" s="368"/>
      <c r="I29" s="570">
        <f t="shared" si="3"/>
        <v>74.24242424242424</v>
      </c>
      <c r="J29" s="571"/>
      <c r="K29" s="365"/>
      <c r="L29" s="365"/>
      <c r="M29" s="369">
        <v>48</v>
      </c>
      <c r="N29" s="351"/>
      <c r="O29" s="369"/>
      <c r="P29" s="369"/>
      <c r="Q29" s="372">
        <v>0</v>
      </c>
      <c r="R29" s="379"/>
      <c r="S29" s="372"/>
      <c r="T29" s="456">
        <v>0</v>
      </c>
      <c r="U29" s="379"/>
      <c r="V29" s="456">
        <v>0</v>
      </c>
      <c r="W29" s="615">
        <f t="shared" si="4"/>
        <v>0</v>
      </c>
      <c r="X29" s="617"/>
      <c r="Y29" s="376"/>
      <c r="Z29" s="456">
        <v>0</v>
      </c>
      <c r="AA29" s="615">
        <f t="shared" si="5"/>
        <v>0</v>
      </c>
      <c r="AB29" s="616"/>
      <c r="AC29" s="208"/>
    </row>
    <row r="30" spans="13:25" ht="18.75" customHeight="1">
      <c r="M30" s="18"/>
      <c r="N30" s="255"/>
      <c r="O30" s="208"/>
      <c r="P30" s="208"/>
      <c r="R30" s="208"/>
      <c r="S30" s="208"/>
      <c r="U30" s="208"/>
      <c r="Y30" s="208"/>
    </row>
    <row r="31" spans="1:22" ht="18.75" customHeight="1">
      <c r="A31" s="18"/>
      <c r="B31" s="18"/>
      <c r="C31" s="18"/>
      <c r="D31" s="18"/>
      <c r="N31" s="208"/>
      <c r="O31" s="208"/>
      <c r="P31" s="208"/>
      <c r="V31" s="255"/>
    </row>
    <row r="32" spans="1:22" ht="18.75" customHeight="1">
      <c r="A32" s="305" t="s">
        <v>149</v>
      </c>
      <c r="F32" s="76"/>
      <c r="G32" s="76"/>
      <c r="H32" s="76"/>
      <c r="I32" s="76"/>
      <c r="J32" s="76"/>
      <c r="K32" s="76"/>
      <c r="L32" s="76"/>
      <c r="M32" s="76"/>
      <c r="N32" s="76"/>
      <c r="O32" s="76"/>
      <c r="P32" s="76"/>
      <c r="Q32" s="76"/>
      <c r="R32" s="76"/>
      <c r="S32" s="76"/>
      <c r="T32" s="76"/>
      <c r="U32" s="76"/>
      <c r="V32" s="255"/>
    </row>
    <row r="33" spans="1:29" ht="18.75" customHeight="1" thickBot="1">
      <c r="A33" s="80"/>
      <c r="F33" s="80"/>
      <c r="G33" s="80"/>
      <c r="H33" s="80"/>
      <c r="I33" s="80"/>
      <c r="J33" s="80"/>
      <c r="K33" s="80"/>
      <c r="L33" s="80"/>
      <c r="M33" s="80"/>
      <c r="N33" s="80"/>
      <c r="O33" s="80"/>
      <c r="P33" s="80"/>
      <c r="Q33" s="80"/>
      <c r="R33" s="80"/>
      <c r="S33" s="101"/>
      <c r="T33" s="101"/>
      <c r="U33" s="76"/>
      <c r="V33" s="395"/>
      <c r="AC33" s="101" t="s">
        <v>310</v>
      </c>
    </row>
    <row r="34" spans="1:29" ht="37.5" customHeight="1">
      <c r="A34" s="605" t="s">
        <v>53</v>
      </c>
      <c r="B34" s="75"/>
      <c r="C34" s="288" t="s">
        <v>104</v>
      </c>
      <c r="D34" s="288" t="s">
        <v>105</v>
      </c>
      <c r="E34" s="288"/>
      <c r="F34" s="596" t="s">
        <v>185</v>
      </c>
      <c r="G34" s="594"/>
      <c r="H34" s="595"/>
      <c r="I34" s="596" t="s">
        <v>184</v>
      </c>
      <c r="J34" s="594"/>
      <c r="K34" s="595"/>
      <c r="L34" s="596" t="s">
        <v>277</v>
      </c>
      <c r="M34" s="594"/>
      <c r="N34" s="594"/>
      <c r="O34" s="594" t="s">
        <v>186</v>
      </c>
      <c r="P34" s="594"/>
      <c r="Q34" s="595"/>
      <c r="R34" s="596" t="s">
        <v>187</v>
      </c>
      <c r="S34" s="594"/>
      <c r="T34" s="594"/>
      <c r="U34" s="584" t="s">
        <v>188</v>
      </c>
      <c r="V34" s="599"/>
      <c r="W34" s="586"/>
      <c r="X34" s="584" t="s">
        <v>153</v>
      </c>
      <c r="Y34" s="585"/>
      <c r="Z34" s="586"/>
      <c r="AA34" s="75" t="s">
        <v>182</v>
      </c>
      <c r="AB34" s="288" t="s">
        <v>183</v>
      </c>
      <c r="AC34" s="288" t="s">
        <v>103</v>
      </c>
    </row>
    <row r="35" spans="1:29" ht="27" customHeight="1">
      <c r="A35" s="606"/>
      <c r="B35" s="83" t="s">
        <v>99</v>
      </c>
      <c r="C35" s="82" t="s">
        <v>100</v>
      </c>
      <c r="D35" s="83" t="s">
        <v>101</v>
      </c>
      <c r="E35" s="85" t="s">
        <v>106</v>
      </c>
      <c r="F35" s="82" t="s">
        <v>99</v>
      </c>
      <c r="G35" s="82" t="s">
        <v>100</v>
      </c>
      <c r="H35" s="82" t="s">
        <v>101</v>
      </c>
      <c r="I35" s="82" t="s">
        <v>99</v>
      </c>
      <c r="J35" s="82" t="s">
        <v>100</v>
      </c>
      <c r="K35" s="82" t="s">
        <v>101</v>
      </c>
      <c r="L35" s="82" t="s">
        <v>99</v>
      </c>
      <c r="M35" s="82" t="s">
        <v>100</v>
      </c>
      <c r="N35" s="85" t="s">
        <v>101</v>
      </c>
      <c r="O35" s="81" t="s">
        <v>99</v>
      </c>
      <c r="P35" s="83" t="s">
        <v>100</v>
      </c>
      <c r="Q35" s="82" t="s">
        <v>101</v>
      </c>
      <c r="R35" s="83" t="s">
        <v>99</v>
      </c>
      <c r="S35" s="82" t="s">
        <v>100</v>
      </c>
      <c r="T35" s="84" t="s">
        <v>101</v>
      </c>
      <c r="U35" s="82" t="s">
        <v>99</v>
      </c>
      <c r="V35" s="82" t="s">
        <v>100</v>
      </c>
      <c r="W35" s="82" t="s">
        <v>101</v>
      </c>
      <c r="X35" s="83" t="s">
        <v>99</v>
      </c>
      <c r="Y35" s="82" t="s">
        <v>100</v>
      </c>
      <c r="Z35" s="83" t="s">
        <v>101</v>
      </c>
      <c r="AA35" s="82" t="s">
        <v>99</v>
      </c>
      <c r="AB35" s="83" t="s">
        <v>100</v>
      </c>
      <c r="AC35" s="85" t="s">
        <v>101</v>
      </c>
    </row>
    <row r="36" spans="1:29" ht="27.75" customHeight="1">
      <c r="A36" s="348" t="s">
        <v>102</v>
      </c>
      <c r="B36" s="457">
        <f>SUM(F36,L36,I36,O36,R36,U36,X36,AA36)</f>
        <v>357</v>
      </c>
      <c r="C36" s="457">
        <f>SUM(G36,M36,J36,P36,S36,V36,Y36,AB36)</f>
        <v>351</v>
      </c>
      <c r="D36" s="457">
        <f>SUM(H36,N36,K36,Q36,T36,W36,Z36,AC36)</f>
        <v>351</v>
      </c>
      <c r="E36" s="458">
        <f>D36/B36%</f>
        <v>98.31932773109244</v>
      </c>
      <c r="F36" s="457">
        <f>SUM(F38:F45)</f>
        <v>71</v>
      </c>
      <c r="G36" s="457">
        <f aca="true" t="shared" si="6" ref="G36:AC36">SUM(G38:G45)</f>
        <v>69</v>
      </c>
      <c r="H36" s="457">
        <f t="shared" si="6"/>
        <v>69</v>
      </c>
      <c r="I36" s="457">
        <f t="shared" si="6"/>
        <v>33</v>
      </c>
      <c r="J36" s="457">
        <f t="shared" si="6"/>
        <v>33</v>
      </c>
      <c r="K36" s="457">
        <f t="shared" si="6"/>
        <v>33</v>
      </c>
      <c r="L36" s="457">
        <f t="shared" si="6"/>
        <v>85</v>
      </c>
      <c r="M36" s="457">
        <f t="shared" si="6"/>
        <v>82</v>
      </c>
      <c r="N36" s="459">
        <f t="shared" si="6"/>
        <v>82</v>
      </c>
      <c r="O36" s="460">
        <f t="shared" si="6"/>
        <v>5</v>
      </c>
      <c r="P36" s="457">
        <f t="shared" si="6"/>
        <v>5</v>
      </c>
      <c r="Q36" s="457">
        <f t="shared" si="6"/>
        <v>5</v>
      </c>
      <c r="R36" s="457">
        <f t="shared" si="6"/>
        <v>0</v>
      </c>
      <c r="S36" s="457">
        <f t="shared" si="6"/>
        <v>0</v>
      </c>
      <c r="T36" s="459">
        <f t="shared" si="6"/>
        <v>0</v>
      </c>
      <c r="U36" s="457">
        <f t="shared" si="6"/>
        <v>14</v>
      </c>
      <c r="V36" s="457">
        <f t="shared" si="6"/>
        <v>14</v>
      </c>
      <c r="W36" s="457">
        <f t="shared" si="6"/>
        <v>14</v>
      </c>
      <c r="X36" s="457">
        <f t="shared" si="6"/>
        <v>146</v>
      </c>
      <c r="Y36" s="457">
        <f t="shared" si="6"/>
        <v>145</v>
      </c>
      <c r="Z36" s="457">
        <f t="shared" si="6"/>
        <v>145</v>
      </c>
      <c r="AA36" s="457">
        <f t="shared" si="6"/>
        <v>3</v>
      </c>
      <c r="AB36" s="457">
        <f t="shared" si="6"/>
        <v>3</v>
      </c>
      <c r="AC36" s="459">
        <f t="shared" si="6"/>
        <v>3</v>
      </c>
    </row>
    <row r="37" spans="1:29" ht="27.75" customHeight="1">
      <c r="A37" s="348"/>
      <c r="B37" s="461"/>
      <c r="C37" s="462"/>
      <c r="D37" s="461"/>
      <c r="E37" s="458"/>
      <c r="F37" s="463"/>
      <c r="G37" s="464"/>
      <c r="H37" s="463"/>
      <c r="I37" s="464"/>
      <c r="J37" s="463"/>
      <c r="K37" s="464"/>
      <c r="L37" s="463"/>
      <c r="M37" s="464"/>
      <c r="N37" s="465"/>
      <c r="O37" s="466"/>
      <c r="P37" s="467"/>
      <c r="Q37" s="468"/>
      <c r="R37" s="467"/>
      <c r="S37" s="467"/>
      <c r="T37" s="469"/>
      <c r="U37" s="469"/>
      <c r="V37" s="467"/>
      <c r="W37" s="467"/>
      <c r="X37" s="463"/>
      <c r="Y37" s="464"/>
      <c r="Z37" s="463"/>
      <c r="AA37" s="466"/>
      <c r="AB37" s="467"/>
      <c r="AC37" s="466"/>
    </row>
    <row r="38" spans="1:29" ht="27.75" customHeight="1">
      <c r="A38" s="348" t="s">
        <v>71</v>
      </c>
      <c r="B38" s="461">
        <f aca="true" t="shared" si="7" ref="B38:D45">SUM(F38,L38,I38,O38,R38,U38,X38,AA38)</f>
        <v>94</v>
      </c>
      <c r="C38" s="462">
        <f t="shared" si="7"/>
        <v>94</v>
      </c>
      <c r="D38" s="461">
        <f t="shared" si="7"/>
        <v>94</v>
      </c>
      <c r="E38" s="458">
        <f aca="true" t="shared" si="8" ref="E38:E45">D38/B38%</f>
        <v>100</v>
      </c>
      <c r="F38" s="463">
        <v>17</v>
      </c>
      <c r="G38" s="463">
        <v>17</v>
      </c>
      <c r="H38" s="463">
        <v>17</v>
      </c>
      <c r="I38" s="470">
        <v>5</v>
      </c>
      <c r="J38" s="470">
        <v>5</v>
      </c>
      <c r="K38" s="470">
        <v>5</v>
      </c>
      <c r="L38" s="463">
        <v>18</v>
      </c>
      <c r="M38" s="463">
        <v>18</v>
      </c>
      <c r="N38" s="465">
        <v>18</v>
      </c>
      <c r="O38" s="468">
        <v>3</v>
      </c>
      <c r="P38" s="467">
        <v>3</v>
      </c>
      <c r="Q38" s="467">
        <v>3</v>
      </c>
      <c r="R38" s="471">
        <v>0</v>
      </c>
      <c r="S38" s="471">
        <v>0</v>
      </c>
      <c r="T38" s="472">
        <v>0</v>
      </c>
      <c r="U38" s="471">
        <v>3</v>
      </c>
      <c r="V38" s="471">
        <v>3</v>
      </c>
      <c r="W38" s="471">
        <v>3</v>
      </c>
      <c r="X38" s="471">
        <v>47</v>
      </c>
      <c r="Y38" s="471">
        <v>47</v>
      </c>
      <c r="Z38" s="471">
        <v>47</v>
      </c>
      <c r="AA38" s="467">
        <v>1</v>
      </c>
      <c r="AB38" s="467">
        <v>1</v>
      </c>
      <c r="AC38" s="469">
        <v>1</v>
      </c>
    </row>
    <row r="39" spans="1:29" ht="27.75" customHeight="1">
      <c r="A39" s="348" t="s">
        <v>72</v>
      </c>
      <c r="B39" s="461">
        <f t="shared" si="7"/>
        <v>29</v>
      </c>
      <c r="C39" s="462">
        <f t="shared" si="7"/>
        <v>29</v>
      </c>
      <c r="D39" s="461">
        <f t="shared" si="7"/>
        <v>29</v>
      </c>
      <c r="E39" s="458">
        <f t="shared" si="8"/>
        <v>100</v>
      </c>
      <c r="F39" s="463">
        <v>6</v>
      </c>
      <c r="G39" s="464">
        <v>6</v>
      </c>
      <c r="H39" s="463">
        <v>6</v>
      </c>
      <c r="I39" s="470">
        <v>2</v>
      </c>
      <c r="J39" s="470">
        <v>2</v>
      </c>
      <c r="K39" s="470">
        <v>2</v>
      </c>
      <c r="L39" s="463">
        <v>7</v>
      </c>
      <c r="M39" s="463">
        <v>7</v>
      </c>
      <c r="N39" s="465">
        <v>7</v>
      </c>
      <c r="O39" s="468">
        <v>0</v>
      </c>
      <c r="P39" s="467">
        <v>0</v>
      </c>
      <c r="Q39" s="468">
        <v>0</v>
      </c>
      <c r="R39" s="471">
        <v>0</v>
      </c>
      <c r="S39" s="471">
        <v>0</v>
      </c>
      <c r="T39" s="472">
        <v>0</v>
      </c>
      <c r="U39" s="471">
        <v>0</v>
      </c>
      <c r="V39" s="471">
        <v>0</v>
      </c>
      <c r="W39" s="471">
        <v>0</v>
      </c>
      <c r="X39" s="463">
        <v>14</v>
      </c>
      <c r="Y39" s="463">
        <v>14</v>
      </c>
      <c r="Z39" s="463">
        <v>14</v>
      </c>
      <c r="AA39" s="471">
        <v>0</v>
      </c>
      <c r="AB39" s="471">
        <v>0</v>
      </c>
      <c r="AC39" s="472">
        <v>0</v>
      </c>
    </row>
    <row r="40" spans="1:29" ht="27.75" customHeight="1">
      <c r="A40" s="348" t="s">
        <v>73</v>
      </c>
      <c r="B40" s="461">
        <f t="shared" si="7"/>
        <v>23</v>
      </c>
      <c r="C40" s="461">
        <f t="shared" si="7"/>
        <v>23</v>
      </c>
      <c r="D40" s="461">
        <f t="shared" si="7"/>
        <v>23</v>
      </c>
      <c r="E40" s="458">
        <f t="shared" si="8"/>
        <v>100</v>
      </c>
      <c r="F40" s="463">
        <v>3</v>
      </c>
      <c r="G40" s="463">
        <v>3</v>
      </c>
      <c r="H40" s="463">
        <v>3</v>
      </c>
      <c r="I40" s="470">
        <v>4</v>
      </c>
      <c r="J40" s="470">
        <v>4</v>
      </c>
      <c r="K40" s="470">
        <v>4</v>
      </c>
      <c r="L40" s="463">
        <v>11</v>
      </c>
      <c r="M40" s="463">
        <v>11</v>
      </c>
      <c r="N40" s="465">
        <v>11</v>
      </c>
      <c r="O40" s="473">
        <v>0</v>
      </c>
      <c r="P40" s="471">
        <v>0</v>
      </c>
      <c r="Q40" s="471">
        <v>0</v>
      </c>
      <c r="R40" s="471">
        <v>0</v>
      </c>
      <c r="S40" s="471">
        <v>0</v>
      </c>
      <c r="T40" s="472">
        <v>0</v>
      </c>
      <c r="U40" s="467">
        <v>1</v>
      </c>
      <c r="V40" s="471">
        <v>1</v>
      </c>
      <c r="W40" s="471">
        <v>1</v>
      </c>
      <c r="X40" s="463">
        <v>4</v>
      </c>
      <c r="Y40" s="463">
        <v>4</v>
      </c>
      <c r="Z40" s="463">
        <v>4</v>
      </c>
      <c r="AA40" s="471">
        <v>0</v>
      </c>
      <c r="AB40" s="471">
        <v>0</v>
      </c>
      <c r="AC40" s="472">
        <v>0</v>
      </c>
    </row>
    <row r="41" spans="1:29" ht="27.75" customHeight="1">
      <c r="A41" s="348" t="s">
        <v>74</v>
      </c>
      <c r="B41" s="461">
        <f t="shared" si="7"/>
        <v>64</v>
      </c>
      <c r="C41" s="461">
        <f t="shared" si="7"/>
        <v>63</v>
      </c>
      <c r="D41" s="461">
        <f t="shared" si="7"/>
        <v>63</v>
      </c>
      <c r="E41" s="458">
        <f t="shared" si="8"/>
        <v>98.4375</v>
      </c>
      <c r="F41" s="463">
        <v>18</v>
      </c>
      <c r="G41" s="463">
        <v>18</v>
      </c>
      <c r="H41" s="463">
        <v>18</v>
      </c>
      <c r="I41" s="470">
        <v>3</v>
      </c>
      <c r="J41" s="470">
        <v>3</v>
      </c>
      <c r="K41" s="470">
        <v>3</v>
      </c>
      <c r="L41" s="463">
        <v>12</v>
      </c>
      <c r="M41" s="463">
        <v>12</v>
      </c>
      <c r="N41" s="465">
        <v>12</v>
      </c>
      <c r="O41" s="473">
        <v>0</v>
      </c>
      <c r="P41" s="471">
        <v>0</v>
      </c>
      <c r="Q41" s="471">
        <v>0</v>
      </c>
      <c r="R41" s="471">
        <v>0</v>
      </c>
      <c r="S41" s="471">
        <v>0</v>
      </c>
      <c r="T41" s="472">
        <v>0</v>
      </c>
      <c r="U41" s="471">
        <v>2</v>
      </c>
      <c r="V41" s="471">
        <v>2</v>
      </c>
      <c r="W41" s="471">
        <v>2</v>
      </c>
      <c r="X41" s="463">
        <v>27</v>
      </c>
      <c r="Y41" s="463">
        <v>26</v>
      </c>
      <c r="Z41" s="463">
        <v>26</v>
      </c>
      <c r="AA41" s="471">
        <v>2</v>
      </c>
      <c r="AB41" s="471">
        <v>2</v>
      </c>
      <c r="AC41" s="472">
        <v>2</v>
      </c>
    </row>
    <row r="42" spans="1:29" ht="27.75" customHeight="1">
      <c r="A42" s="348" t="s">
        <v>107</v>
      </c>
      <c r="B42" s="461">
        <f t="shared" si="7"/>
        <v>4</v>
      </c>
      <c r="C42" s="461">
        <f t="shared" si="7"/>
        <v>4</v>
      </c>
      <c r="D42" s="461">
        <f t="shared" si="7"/>
        <v>4</v>
      </c>
      <c r="E42" s="458">
        <f t="shared" si="8"/>
        <v>100</v>
      </c>
      <c r="F42" s="471">
        <v>0</v>
      </c>
      <c r="G42" s="467">
        <v>0</v>
      </c>
      <c r="H42" s="471">
        <v>0</v>
      </c>
      <c r="I42" s="471">
        <v>0</v>
      </c>
      <c r="J42" s="471">
        <v>0</v>
      </c>
      <c r="K42" s="471">
        <v>0</v>
      </c>
      <c r="L42" s="471">
        <v>3</v>
      </c>
      <c r="M42" s="471">
        <v>3</v>
      </c>
      <c r="N42" s="472">
        <v>3</v>
      </c>
      <c r="O42" s="473">
        <v>0</v>
      </c>
      <c r="P42" s="471">
        <v>0</v>
      </c>
      <c r="Q42" s="471">
        <v>0</v>
      </c>
      <c r="R42" s="471">
        <v>0</v>
      </c>
      <c r="S42" s="471">
        <v>0</v>
      </c>
      <c r="T42" s="472">
        <v>0</v>
      </c>
      <c r="U42" s="471">
        <v>0</v>
      </c>
      <c r="V42" s="471">
        <v>0</v>
      </c>
      <c r="W42" s="471">
        <v>0</v>
      </c>
      <c r="X42" s="471">
        <v>1</v>
      </c>
      <c r="Y42" s="471">
        <v>1</v>
      </c>
      <c r="Z42" s="471">
        <v>1</v>
      </c>
      <c r="AA42" s="471">
        <v>0</v>
      </c>
      <c r="AB42" s="471">
        <v>0</v>
      </c>
      <c r="AC42" s="472">
        <v>0</v>
      </c>
    </row>
    <row r="43" spans="1:29" ht="27.75" customHeight="1">
      <c r="A43" s="348" t="s">
        <v>76</v>
      </c>
      <c r="B43" s="461">
        <f t="shared" si="7"/>
        <v>23</v>
      </c>
      <c r="C43" s="461">
        <f t="shared" si="7"/>
        <v>23</v>
      </c>
      <c r="D43" s="461">
        <f t="shared" si="7"/>
        <v>23</v>
      </c>
      <c r="E43" s="458">
        <f t="shared" si="8"/>
        <v>100</v>
      </c>
      <c r="F43" s="463">
        <v>5</v>
      </c>
      <c r="G43" s="463">
        <v>5</v>
      </c>
      <c r="H43" s="463">
        <v>5</v>
      </c>
      <c r="I43" s="470">
        <v>3</v>
      </c>
      <c r="J43" s="470">
        <v>3</v>
      </c>
      <c r="K43" s="470">
        <v>3</v>
      </c>
      <c r="L43" s="463">
        <v>8</v>
      </c>
      <c r="M43" s="463">
        <v>8</v>
      </c>
      <c r="N43" s="465">
        <v>8</v>
      </c>
      <c r="O43" s="473">
        <v>0</v>
      </c>
      <c r="P43" s="471">
        <v>0</v>
      </c>
      <c r="Q43" s="471">
        <v>0</v>
      </c>
      <c r="R43" s="471">
        <v>0</v>
      </c>
      <c r="S43" s="471">
        <v>0</v>
      </c>
      <c r="T43" s="472">
        <v>0</v>
      </c>
      <c r="U43" s="471">
        <v>1</v>
      </c>
      <c r="V43" s="471">
        <v>1</v>
      </c>
      <c r="W43" s="471">
        <v>1</v>
      </c>
      <c r="X43" s="463">
        <v>6</v>
      </c>
      <c r="Y43" s="463">
        <v>6</v>
      </c>
      <c r="Z43" s="463">
        <v>6</v>
      </c>
      <c r="AA43" s="471">
        <v>0</v>
      </c>
      <c r="AB43" s="471">
        <v>0</v>
      </c>
      <c r="AC43" s="472">
        <v>0</v>
      </c>
    </row>
    <row r="44" spans="1:29" ht="27.75" customHeight="1">
      <c r="A44" s="348" t="s">
        <v>108</v>
      </c>
      <c r="B44" s="461">
        <f t="shared" si="7"/>
        <v>42</v>
      </c>
      <c r="C44" s="461">
        <f t="shared" si="7"/>
        <v>42</v>
      </c>
      <c r="D44" s="461">
        <f t="shared" si="7"/>
        <v>42</v>
      </c>
      <c r="E44" s="458">
        <f t="shared" si="8"/>
        <v>100</v>
      </c>
      <c r="F44" s="463">
        <v>6</v>
      </c>
      <c r="G44" s="463">
        <v>6</v>
      </c>
      <c r="H44" s="463">
        <v>6</v>
      </c>
      <c r="I44" s="470">
        <v>5</v>
      </c>
      <c r="J44" s="470">
        <v>5</v>
      </c>
      <c r="K44" s="470">
        <v>5</v>
      </c>
      <c r="L44" s="463">
        <v>3</v>
      </c>
      <c r="M44" s="463">
        <v>3</v>
      </c>
      <c r="N44" s="465">
        <v>3</v>
      </c>
      <c r="O44" s="473">
        <v>1</v>
      </c>
      <c r="P44" s="471">
        <v>1</v>
      </c>
      <c r="Q44" s="471">
        <v>1</v>
      </c>
      <c r="R44" s="471">
        <v>0</v>
      </c>
      <c r="S44" s="471">
        <v>0</v>
      </c>
      <c r="T44" s="472">
        <v>0</v>
      </c>
      <c r="U44" s="469">
        <v>1</v>
      </c>
      <c r="V44" s="469">
        <v>1</v>
      </c>
      <c r="W44" s="469">
        <v>1</v>
      </c>
      <c r="X44" s="463">
        <v>26</v>
      </c>
      <c r="Y44" s="463">
        <v>26</v>
      </c>
      <c r="Z44" s="463">
        <v>26</v>
      </c>
      <c r="AA44" s="471">
        <v>0</v>
      </c>
      <c r="AB44" s="471">
        <v>0</v>
      </c>
      <c r="AC44" s="472">
        <v>0</v>
      </c>
    </row>
    <row r="45" spans="1:29" ht="27.75" customHeight="1" thickBot="1">
      <c r="A45" s="349" t="s">
        <v>77</v>
      </c>
      <c r="B45" s="474">
        <f t="shared" si="7"/>
        <v>78</v>
      </c>
      <c r="C45" s="474">
        <f t="shared" si="7"/>
        <v>73</v>
      </c>
      <c r="D45" s="474">
        <f t="shared" si="7"/>
        <v>73</v>
      </c>
      <c r="E45" s="475">
        <f t="shared" si="8"/>
        <v>93.58974358974359</v>
      </c>
      <c r="F45" s="476">
        <v>16</v>
      </c>
      <c r="G45" s="476">
        <v>14</v>
      </c>
      <c r="H45" s="477">
        <v>14</v>
      </c>
      <c r="I45" s="478">
        <v>11</v>
      </c>
      <c r="J45" s="476">
        <v>11</v>
      </c>
      <c r="K45" s="476">
        <v>11</v>
      </c>
      <c r="L45" s="476">
        <v>23</v>
      </c>
      <c r="M45" s="478">
        <v>20</v>
      </c>
      <c r="N45" s="479">
        <v>20</v>
      </c>
      <c r="O45" s="480">
        <v>1</v>
      </c>
      <c r="P45" s="480">
        <v>1</v>
      </c>
      <c r="Q45" s="480">
        <v>1</v>
      </c>
      <c r="R45" s="481">
        <v>0</v>
      </c>
      <c r="S45" s="481">
        <v>0</v>
      </c>
      <c r="T45" s="482">
        <v>0</v>
      </c>
      <c r="U45" s="482">
        <v>6</v>
      </c>
      <c r="V45" s="481">
        <v>6</v>
      </c>
      <c r="W45" s="481">
        <v>6</v>
      </c>
      <c r="X45" s="476">
        <v>21</v>
      </c>
      <c r="Y45" s="478">
        <v>21</v>
      </c>
      <c r="Z45" s="476">
        <v>21</v>
      </c>
      <c r="AA45" s="483">
        <v>0</v>
      </c>
      <c r="AB45" s="481">
        <v>0</v>
      </c>
      <c r="AC45" s="483">
        <v>0</v>
      </c>
    </row>
    <row r="46" spans="1:4" ht="18.75" customHeight="1">
      <c r="A46" s="285"/>
      <c r="B46" s="285"/>
      <c r="C46" s="18"/>
      <c r="D46" s="18"/>
    </row>
    <row r="47" spans="1:4" ht="18.75" customHeight="1">
      <c r="A47" s="286"/>
      <c r="B47" s="286"/>
      <c r="C47" s="18"/>
      <c r="D47" s="18"/>
    </row>
    <row r="48" spans="1:4" ht="18.75" customHeight="1">
      <c r="A48" s="287"/>
      <c r="B48" s="287"/>
      <c r="C48" s="18"/>
      <c r="D48" s="18"/>
    </row>
    <row r="49" spans="1:4" ht="18.75" customHeight="1">
      <c r="A49" s="287"/>
      <c r="B49" s="287"/>
      <c r="C49" s="18"/>
      <c r="D49" s="18"/>
    </row>
    <row r="50" spans="1:4" ht="18.75" customHeight="1">
      <c r="A50" s="287"/>
      <c r="B50" s="287"/>
      <c r="C50" s="18"/>
      <c r="D50" s="18"/>
    </row>
    <row r="51" spans="1:4" ht="18.75" customHeight="1">
      <c r="A51" s="287"/>
      <c r="B51" s="287"/>
      <c r="C51" s="18"/>
      <c r="D51" s="18"/>
    </row>
    <row r="52" spans="1:4" ht="18.75" customHeight="1">
      <c r="A52" s="287"/>
      <c r="B52" s="287"/>
      <c r="C52" s="18"/>
      <c r="D52" s="18"/>
    </row>
    <row r="53" spans="1:4" ht="18.75" customHeight="1">
      <c r="A53" s="287"/>
      <c r="B53" s="287"/>
      <c r="C53" s="18"/>
      <c r="D53" s="18"/>
    </row>
    <row r="54" spans="1:4" ht="18.75" customHeight="1">
      <c r="A54" s="287"/>
      <c r="B54" s="287"/>
      <c r="C54" s="18"/>
      <c r="D54" s="18"/>
    </row>
    <row r="55" spans="1:4" ht="18.75" customHeight="1">
      <c r="A55" s="287"/>
      <c r="B55" s="287"/>
      <c r="C55" s="18"/>
      <c r="D55" s="18"/>
    </row>
    <row r="56" spans="7:8" ht="13.5">
      <c r="G56" s="181"/>
      <c r="H56" s="181"/>
    </row>
  </sheetData>
  <sheetProtection/>
  <mergeCells count="103">
    <mergeCell ref="AA29:AB29"/>
    <mergeCell ref="W29:X29"/>
    <mergeCell ref="W28:X28"/>
    <mergeCell ref="W27:X27"/>
    <mergeCell ref="W26:X26"/>
    <mergeCell ref="AA27:AB27"/>
    <mergeCell ref="AA26:AB26"/>
    <mergeCell ref="W25:X25"/>
    <mergeCell ref="W24:X24"/>
    <mergeCell ref="W23:X23"/>
    <mergeCell ref="W22:X22"/>
    <mergeCell ref="AA28:AB28"/>
    <mergeCell ref="AA6:AB6"/>
    <mergeCell ref="AA22:AB22"/>
    <mergeCell ref="AA23:AB23"/>
    <mergeCell ref="AA24:AB24"/>
    <mergeCell ref="AA25:AB25"/>
    <mergeCell ref="AA12:AB12"/>
    <mergeCell ref="AA11:AB11"/>
    <mergeCell ref="AA10:AB10"/>
    <mergeCell ref="AA9:AB9"/>
    <mergeCell ref="AA8:AB8"/>
    <mergeCell ref="AA7:AB7"/>
    <mergeCell ref="I13:J13"/>
    <mergeCell ref="I7:J7"/>
    <mergeCell ref="I6:J6"/>
    <mergeCell ref="AA18:AB18"/>
    <mergeCell ref="AA20:AB20"/>
    <mergeCell ref="AA17:AB17"/>
    <mergeCell ref="AA16:AB16"/>
    <mergeCell ref="AA15:AB15"/>
    <mergeCell ref="AA14:AB14"/>
    <mergeCell ref="AA13:AB13"/>
    <mergeCell ref="A4:A5"/>
    <mergeCell ref="U34:W34"/>
    <mergeCell ref="U4:AB4"/>
    <mergeCell ref="U5:V5"/>
    <mergeCell ref="W5:X5"/>
    <mergeCell ref="Y5:Z5"/>
    <mergeCell ref="A34:A35"/>
    <mergeCell ref="F34:H34"/>
    <mergeCell ref="I34:K34"/>
    <mergeCell ref="L34:N34"/>
    <mergeCell ref="O34:Q34"/>
    <mergeCell ref="R34:T34"/>
    <mergeCell ref="L20:M20"/>
    <mergeCell ref="F6:G6"/>
    <mergeCell ref="F7:G7"/>
    <mergeCell ref="F8:G8"/>
    <mergeCell ref="F9:G9"/>
    <mergeCell ref="F17:G17"/>
    <mergeCell ref="F11:G11"/>
    <mergeCell ref="F12:G12"/>
    <mergeCell ref="X34:Z34"/>
    <mergeCell ref="C12:D12"/>
    <mergeCell ref="C13:D13"/>
    <mergeCell ref="C14:D14"/>
    <mergeCell ref="AA5:AB5"/>
    <mergeCell ref="O4:Q5"/>
    <mergeCell ref="R4:T5"/>
    <mergeCell ref="B4:D5"/>
    <mergeCell ref="E4:G5"/>
    <mergeCell ref="H4:J5"/>
    <mergeCell ref="K4:M5"/>
    <mergeCell ref="C6:D6"/>
    <mergeCell ref="C7:D7"/>
    <mergeCell ref="C8:D8"/>
    <mergeCell ref="C9:D9"/>
    <mergeCell ref="C10:D10"/>
    <mergeCell ref="F10:G10"/>
    <mergeCell ref="I10:J10"/>
    <mergeCell ref="I9:J9"/>
    <mergeCell ref="I8:J8"/>
    <mergeCell ref="I29:J29"/>
    <mergeCell ref="I24:J24"/>
    <mergeCell ref="I26:J26"/>
    <mergeCell ref="I25:J25"/>
    <mergeCell ref="F16:G16"/>
    <mergeCell ref="I22:J22"/>
    <mergeCell ref="I23:J23"/>
    <mergeCell ref="F18:G18"/>
    <mergeCell ref="I18:J18"/>
    <mergeCell ref="I17:J17"/>
    <mergeCell ref="C11:D11"/>
    <mergeCell ref="I27:J27"/>
    <mergeCell ref="I28:J28"/>
    <mergeCell ref="C18:D18"/>
    <mergeCell ref="I12:J12"/>
    <mergeCell ref="I11:J11"/>
    <mergeCell ref="F13:G13"/>
    <mergeCell ref="I16:J16"/>
    <mergeCell ref="I15:J15"/>
    <mergeCell ref="I14:J14"/>
    <mergeCell ref="F14:G14"/>
    <mergeCell ref="F15:G15"/>
    <mergeCell ref="C15:D15"/>
    <mergeCell ref="C16:D16"/>
    <mergeCell ref="C17:D17"/>
    <mergeCell ref="W20:X20"/>
    <mergeCell ref="C20:D20"/>
    <mergeCell ref="F20:G20"/>
    <mergeCell ref="I20:J20"/>
    <mergeCell ref="L18:M18"/>
  </mergeCells>
  <printOptions/>
  <pageMargins left="0.8661417322834646" right="0.7480314960629921" top="0.8267716535433072" bottom="0.4330708661417323" header="0.5118110236220472" footer="0.2755905511811024"/>
  <pageSetup horizontalDpi="300" verticalDpi="300" orientation="portrait" paperSize="9" scale="85" r:id="rId1"/>
  <colBreaks count="1" manualBreakCount="1">
    <brk id="14" max="42" man="1"/>
  </colBreaks>
</worksheet>
</file>

<file path=xl/worksheets/sheet3.xml><?xml version="1.0" encoding="utf-8"?>
<worksheet xmlns="http://schemas.openxmlformats.org/spreadsheetml/2006/main" xmlns:r="http://schemas.openxmlformats.org/officeDocument/2006/relationships">
  <dimension ref="A1:AG95"/>
  <sheetViews>
    <sheetView view="pageBreakPreview" zoomScale="75" zoomScaleNormal="50" zoomScaleSheetLayoutView="75" zoomScalePageLayoutView="0" workbookViewId="0" topLeftCell="A1">
      <selection activeCell="I63" sqref="I63"/>
    </sheetView>
  </sheetViews>
  <sheetFormatPr defaultColWidth="9.00390625" defaultRowHeight="13.5"/>
  <cols>
    <col min="1" max="1" width="11.50390625" style="208" customWidth="1"/>
    <col min="2" max="2" width="7.375" style="208" customWidth="1"/>
    <col min="3" max="3" width="8.00390625" style="209" customWidth="1"/>
    <col min="4" max="4" width="7.375" style="208" customWidth="1"/>
    <col min="5" max="5" width="6.125" style="208" customWidth="1"/>
    <col min="6" max="6" width="7.375" style="208" customWidth="1"/>
    <col min="7" max="7" width="6.125" style="208" customWidth="1"/>
    <col min="8" max="8" width="7.375" style="208" customWidth="1"/>
    <col min="9" max="9" width="6.125" style="208" customWidth="1"/>
    <col min="10" max="10" width="7.375" style="208" customWidth="1"/>
    <col min="11" max="11" width="6.125" style="208" customWidth="1"/>
    <col min="12" max="12" width="7.375" style="208" customWidth="1"/>
    <col min="13" max="13" width="6.125" style="208" customWidth="1"/>
    <col min="14" max="14" width="7.375" style="208" customWidth="1"/>
    <col min="15" max="15" width="6.125" style="208" customWidth="1"/>
    <col min="16" max="16" width="7.375" style="208" customWidth="1"/>
    <col min="17" max="17" width="6.125" style="14" customWidth="1"/>
    <col min="18" max="18" width="7.375" style="14" customWidth="1"/>
    <col min="19" max="19" width="6.125" style="14" customWidth="1"/>
    <col min="20" max="20" width="7.375" style="14" customWidth="1"/>
    <col min="21" max="21" width="6.125" style="14" customWidth="1"/>
    <col min="22" max="22" width="7.375" style="14" customWidth="1"/>
    <col min="23" max="23" width="6.125" style="14" customWidth="1"/>
    <col min="24" max="24" width="9.25390625" style="14" customWidth="1"/>
    <col min="25" max="27" width="9.00390625" style="14" customWidth="1"/>
    <col min="28" max="28" width="9.625" style="14" bestFit="1" customWidth="1"/>
    <col min="29" max="16384" width="9.00390625" style="14" customWidth="1"/>
  </cols>
  <sheetData>
    <row r="1" spans="1:17" ht="22.5" customHeight="1">
      <c r="A1" s="359" t="s">
        <v>293</v>
      </c>
      <c r="P1" s="255"/>
      <c r="Q1" s="18"/>
    </row>
    <row r="2" spans="1:25" ht="22.5" customHeight="1" thickBot="1">
      <c r="A2" s="262" t="s">
        <v>109</v>
      </c>
      <c r="P2" s="255"/>
      <c r="Q2" s="18"/>
      <c r="Y2" s="210"/>
    </row>
    <row r="3" spans="1:25" s="28" customFormat="1" ht="19.5" customHeight="1">
      <c r="A3" s="211" t="s">
        <v>79</v>
      </c>
      <c r="B3" s="212" t="s">
        <v>110</v>
      </c>
      <c r="C3" s="213" t="s">
        <v>111</v>
      </c>
      <c r="D3" s="214" t="s">
        <v>286</v>
      </c>
      <c r="E3" s="215" t="s">
        <v>190</v>
      </c>
      <c r="F3" s="659" t="s">
        <v>270</v>
      </c>
      <c r="G3" s="660"/>
      <c r="H3" s="656" t="s">
        <v>271</v>
      </c>
      <c r="I3" s="658"/>
      <c r="J3" s="656" t="s">
        <v>272</v>
      </c>
      <c r="K3" s="658"/>
      <c r="L3" s="656" t="s">
        <v>273</v>
      </c>
      <c r="M3" s="657"/>
      <c r="N3" s="656" t="s">
        <v>266</v>
      </c>
      <c r="O3" s="657"/>
      <c r="P3" s="657" t="s">
        <v>267</v>
      </c>
      <c r="Q3" s="658"/>
      <c r="R3" s="656" t="s">
        <v>268</v>
      </c>
      <c r="S3" s="658"/>
      <c r="T3" s="656" t="s">
        <v>269</v>
      </c>
      <c r="U3" s="658"/>
      <c r="V3" s="260" t="s">
        <v>192</v>
      </c>
      <c r="W3" s="261" t="s">
        <v>113</v>
      </c>
      <c r="X3" s="654" t="s">
        <v>114</v>
      </c>
      <c r="Y3" s="655"/>
    </row>
    <row r="4" spans="1:25" ht="19.5" customHeight="1">
      <c r="A4" s="216" t="s">
        <v>278</v>
      </c>
      <c r="B4" s="217"/>
      <c r="C4" s="218" t="s">
        <v>193</v>
      </c>
      <c r="D4" s="219"/>
      <c r="E4" s="220" t="s">
        <v>194</v>
      </c>
      <c r="F4" s="221"/>
      <c r="G4" s="222" t="s">
        <v>195</v>
      </c>
      <c r="H4" s="219"/>
      <c r="I4" s="223" t="s">
        <v>214</v>
      </c>
      <c r="J4" s="221"/>
      <c r="K4" s="224" t="s">
        <v>216</v>
      </c>
      <c r="L4" s="219"/>
      <c r="M4" s="223" t="s">
        <v>218</v>
      </c>
      <c r="N4" s="221"/>
      <c r="O4" s="223" t="s">
        <v>220</v>
      </c>
      <c r="P4" s="220"/>
      <c r="Q4" s="223" t="s">
        <v>222</v>
      </c>
      <c r="R4" s="230"/>
      <c r="S4" s="224" t="s">
        <v>224</v>
      </c>
      <c r="T4" s="243"/>
      <c r="U4" s="263" t="s">
        <v>226</v>
      </c>
      <c r="V4" s="264"/>
      <c r="W4" s="218" t="s">
        <v>228</v>
      </c>
      <c r="X4" s="219"/>
      <c r="Y4" s="237" t="s">
        <v>208</v>
      </c>
    </row>
    <row r="5" spans="1:25" ht="19.5" customHeight="1">
      <c r="A5" s="225" t="s">
        <v>1</v>
      </c>
      <c r="B5" s="217"/>
      <c r="C5" s="218" t="s">
        <v>196</v>
      </c>
      <c r="D5" s="219"/>
      <c r="E5" s="220" t="s">
        <v>197</v>
      </c>
      <c r="F5" s="226"/>
      <c r="G5" s="222" t="s">
        <v>198</v>
      </c>
      <c r="H5" s="219"/>
      <c r="I5" s="223" t="s">
        <v>215</v>
      </c>
      <c r="J5" s="221"/>
      <c r="K5" s="224" t="s">
        <v>217</v>
      </c>
      <c r="L5" s="219"/>
      <c r="M5" s="223" t="s">
        <v>219</v>
      </c>
      <c r="N5" s="221"/>
      <c r="O5" s="223" t="s">
        <v>221</v>
      </c>
      <c r="P5" s="220"/>
      <c r="Q5" s="223" t="s">
        <v>223</v>
      </c>
      <c r="R5" s="230"/>
      <c r="S5" s="224" t="s">
        <v>225</v>
      </c>
      <c r="T5" s="243"/>
      <c r="U5" s="265" t="s">
        <v>227</v>
      </c>
      <c r="V5" s="241"/>
      <c r="W5" s="266" t="s">
        <v>229</v>
      </c>
      <c r="X5" s="219"/>
      <c r="Y5" s="237" t="s">
        <v>208</v>
      </c>
    </row>
    <row r="6" spans="1:25" ht="19.5" customHeight="1">
      <c r="A6" s="227" t="s">
        <v>158</v>
      </c>
      <c r="B6" s="228">
        <v>1203</v>
      </c>
      <c r="C6" s="218" t="s">
        <v>199</v>
      </c>
      <c r="D6" s="219">
        <v>2</v>
      </c>
      <c r="E6" s="229">
        <v>2</v>
      </c>
      <c r="F6" s="226">
        <v>5</v>
      </c>
      <c r="G6" s="222" t="s">
        <v>200</v>
      </c>
      <c r="H6" s="220">
        <v>4</v>
      </c>
      <c r="I6" s="229">
        <v>4</v>
      </c>
      <c r="J6" s="230">
        <v>16</v>
      </c>
      <c r="K6" s="231">
        <v>16</v>
      </c>
      <c r="L6" s="219">
        <v>91</v>
      </c>
      <c r="M6" s="229">
        <v>91</v>
      </c>
      <c r="N6" s="221">
        <v>96</v>
      </c>
      <c r="O6" s="229">
        <v>97</v>
      </c>
      <c r="P6" s="219">
        <v>116</v>
      </c>
      <c r="Q6" s="229">
        <v>122</v>
      </c>
      <c r="R6" s="221">
        <v>159</v>
      </c>
      <c r="S6" s="231">
        <v>167</v>
      </c>
      <c r="T6" s="267">
        <v>216</v>
      </c>
      <c r="U6" s="268">
        <v>239</v>
      </c>
      <c r="V6" s="269">
        <v>498</v>
      </c>
      <c r="W6" s="270">
        <v>551</v>
      </c>
      <c r="X6" s="219"/>
      <c r="Y6" s="237" t="s">
        <v>208</v>
      </c>
    </row>
    <row r="7" spans="1:25" ht="19.5" customHeight="1" hidden="1">
      <c r="A7" s="227" t="s">
        <v>159</v>
      </c>
      <c r="B7" s="232">
        <v>812</v>
      </c>
      <c r="C7" s="233" t="s">
        <v>201</v>
      </c>
      <c r="D7" s="219">
        <v>3</v>
      </c>
      <c r="E7" s="234">
        <v>3</v>
      </c>
      <c r="F7" s="235">
        <v>5</v>
      </c>
      <c r="G7" s="222" t="s">
        <v>200</v>
      </c>
      <c r="H7" s="219">
        <v>2</v>
      </c>
      <c r="I7" s="234">
        <v>2</v>
      </c>
      <c r="J7" s="219">
        <v>4</v>
      </c>
      <c r="K7" s="234">
        <v>4</v>
      </c>
      <c r="L7" s="219">
        <v>51</v>
      </c>
      <c r="M7" s="236">
        <v>51</v>
      </c>
      <c r="N7" s="221">
        <v>72</v>
      </c>
      <c r="O7" s="236">
        <v>72</v>
      </c>
      <c r="P7" s="219">
        <v>83</v>
      </c>
      <c r="Q7" s="234">
        <v>87</v>
      </c>
      <c r="R7" s="219">
        <v>114</v>
      </c>
      <c r="S7" s="234">
        <v>120</v>
      </c>
      <c r="T7" s="219">
        <v>139</v>
      </c>
      <c r="U7" s="234">
        <v>156</v>
      </c>
      <c r="V7" s="219">
        <v>339</v>
      </c>
      <c r="W7" s="234">
        <v>379</v>
      </c>
      <c r="X7" s="219"/>
      <c r="Y7" s="237" t="s">
        <v>208</v>
      </c>
    </row>
    <row r="8" spans="1:25" ht="19.5" customHeight="1" hidden="1">
      <c r="A8" s="227" t="s">
        <v>160</v>
      </c>
      <c r="B8" s="232">
        <v>776</v>
      </c>
      <c r="C8" s="233" t="s">
        <v>202</v>
      </c>
      <c r="D8" s="220" t="s">
        <v>203</v>
      </c>
      <c r="E8" s="231">
        <v>2</v>
      </c>
      <c r="F8" s="237" t="s">
        <v>204</v>
      </c>
      <c r="G8" s="222" t="s">
        <v>205</v>
      </c>
      <c r="H8" s="220" t="s">
        <v>204</v>
      </c>
      <c r="I8" s="231">
        <v>3</v>
      </c>
      <c r="J8" s="220" t="s">
        <v>206</v>
      </c>
      <c r="K8" s="231">
        <v>6</v>
      </c>
      <c r="L8" s="220" t="s">
        <v>207</v>
      </c>
      <c r="M8" s="229">
        <v>56</v>
      </c>
      <c r="N8" s="230" t="s">
        <v>209</v>
      </c>
      <c r="O8" s="229">
        <v>72</v>
      </c>
      <c r="P8" s="220" t="s">
        <v>210</v>
      </c>
      <c r="Q8" s="231">
        <v>73</v>
      </c>
      <c r="R8" s="220" t="s">
        <v>211</v>
      </c>
      <c r="S8" s="231">
        <v>137</v>
      </c>
      <c r="T8" s="220" t="s">
        <v>212</v>
      </c>
      <c r="U8" s="231">
        <v>156</v>
      </c>
      <c r="V8" s="220" t="s">
        <v>213</v>
      </c>
      <c r="W8" s="231">
        <v>379</v>
      </c>
      <c r="X8" s="219"/>
      <c r="Y8" s="237" t="s">
        <v>208</v>
      </c>
    </row>
    <row r="9" spans="1:25" s="22" customFormat="1" ht="19.5" customHeight="1" hidden="1">
      <c r="A9" s="238">
        <v>15</v>
      </c>
      <c r="B9" s="239">
        <f aca="true" t="shared" si="0" ref="B9:B15">SUM(D9:Y9)</f>
        <v>726</v>
      </c>
      <c r="C9" s="222"/>
      <c r="D9" s="221">
        <v>2</v>
      </c>
      <c r="E9" s="222"/>
      <c r="F9" s="207">
        <v>1</v>
      </c>
      <c r="G9" s="222"/>
      <c r="H9" s="230">
        <v>2</v>
      </c>
      <c r="I9" s="222"/>
      <c r="J9" s="230">
        <v>4</v>
      </c>
      <c r="K9" s="222"/>
      <c r="L9" s="221">
        <v>48</v>
      </c>
      <c r="M9" s="220"/>
      <c r="N9" s="221">
        <v>67</v>
      </c>
      <c r="O9" s="220"/>
      <c r="P9" s="219">
        <v>64</v>
      </c>
      <c r="Q9" s="222"/>
      <c r="R9" s="221">
        <v>101</v>
      </c>
      <c r="S9" s="222"/>
      <c r="T9" s="221">
        <v>120</v>
      </c>
      <c r="U9" s="222"/>
      <c r="V9" s="221">
        <v>317</v>
      </c>
      <c r="W9" s="222"/>
      <c r="X9" s="219"/>
      <c r="Y9" s="237" t="s">
        <v>55</v>
      </c>
    </row>
    <row r="10" spans="1:25" s="22" customFormat="1" ht="19.5" customHeight="1" hidden="1">
      <c r="A10" s="240">
        <v>16</v>
      </c>
      <c r="B10" s="239">
        <f t="shared" si="0"/>
        <v>759</v>
      </c>
      <c r="C10" s="222"/>
      <c r="D10" s="221">
        <v>3</v>
      </c>
      <c r="E10" s="222"/>
      <c r="F10" s="237">
        <v>1</v>
      </c>
      <c r="G10" s="222"/>
      <c r="H10" s="241" t="s">
        <v>208</v>
      </c>
      <c r="I10" s="222"/>
      <c r="J10" s="220">
        <v>2</v>
      </c>
      <c r="K10" s="222"/>
      <c r="L10" s="221">
        <v>42</v>
      </c>
      <c r="M10" s="220"/>
      <c r="N10" s="221">
        <v>69</v>
      </c>
      <c r="O10" s="220"/>
      <c r="P10" s="219">
        <v>66</v>
      </c>
      <c r="Q10" s="222"/>
      <c r="R10" s="221">
        <v>96</v>
      </c>
      <c r="S10" s="222"/>
      <c r="T10" s="219">
        <v>132</v>
      </c>
      <c r="U10" s="222"/>
      <c r="V10" s="219">
        <v>348</v>
      </c>
      <c r="W10" s="222"/>
      <c r="X10" s="219"/>
      <c r="Y10" s="237" t="s">
        <v>208</v>
      </c>
    </row>
    <row r="11" spans="1:25" s="22" customFormat="1" ht="19.5" customHeight="1">
      <c r="A11" s="238">
        <v>17</v>
      </c>
      <c r="B11" s="239">
        <f t="shared" si="0"/>
        <v>620</v>
      </c>
      <c r="C11" s="222"/>
      <c r="D11" s="242" t="s">
        <v>208</v>
      </c>
      <c r="E11" s="222"/>
      <c r="F11" s="237">
        <v>2</v>
      </c>
      <c r="G11" s="222"/>
      <c r="H11" s="243">
        <v>1</v>
      </c>
      <c r="I11" s="222"/>
      <c r="J11" s="220">
        <v>3</v>
      </c>
      <c r="K11" s="222"/>
      <c r="L11" s="221">
        <v>37</v>
      </c>
      <c r="M11" s="220"/>
      <c r="N11" s="221">
        <v>54</v>
      </c>
      <c r="O11" s="220"/>
      <c r="P11" s="219">
        <v>58</v>
      </c>
      <c r="Q11" s="222"/>
      <c r="R11" s="221">
        <v>83</v>
      </c>
      <c r="S11" s="222"/>
      <c r="T11" s="219">
        <v>90</v>
      </c>
      <c r="U11" s="222"/>
      <c r="V11" s="219">
        <v>292</v>
      </c>
      <c r="W11" s="222"/>
      <c r="X11" s="219"/>
      <c r="Y11" s="237" t="s">
        <v>208</v>
      </c>
    </row>
    <row r="12" spans="1:25" s="22" customFormat="1" ht="19.5" customHeight="1">
      <c r="A12" s="240">
        <v>18</v>
      </c>
      <c r="B12" s="239">
        <f t="shared" si="0"/>
        <v>628</v>
      </c>
      <c r="C12" s="222"/>
      <c r="D12" s="242" t="s">
        <v>208</v>
      </c>
      <c r="E12" s="222"/>
      <c r="F12" s="206">
        <v>2</v>
      </c>
      <c r="G12" s="222"/>
      <c r="H12" s="242" t="s">
        <v>208</v>
      </c>
      <c r="I12" s="222"/>
      <c r="J12" s="220">
        <v>2</v>
      </c>
      <c r="K12" s="222"/>
      <c r="L12" s="221">
        <v>40</v>
      </c>
      <c r="M12" s="220"/>
      <c r="N12" s="221">
        <v>54</v>
      </c>
      <c r="O12" s="220"/>
      <c r="P12" s="219">
        <v>57</v>
      </c>
      <c r="Q12" s="222"/>
      <c r="R12" s="221">
        <v>92</v>
      </c>
      <c r="S12" s="222"/>
      <c r="T12" s="219">
        <v>86</v>
      </c>
      <c r="U12" s="222"/>
      <c r="V12" s="219">
        <v>295</v>
      </c>
      <c r="W12" s="222"/>
      <c r="X12" s="219"/>
      <c r="Y12" s="237" t="s">
        <v>208</v>
      </c>
    </row>
    <row r="13" spans="1:25" s="22" customFormat="1" ht="19.5" customHeight="1">
      <c r="A13" s="240">
        <v>19</v>
      </c>
      <c r="B13" s="239">
        <f t="shared" si="0"/>
        <v>536</v>
      </c>
      <c r="C13" s="222"/>
      <c r="D13" s="242" t="s">
        <v>55</v>
      </c>
      <c r="E13" s="222"/>
      <c r="F13" s="206" t="s">
        <v>55</v>
      </c>
      <c r="G13" s="222"/>
      <c r="H13" s="242" t="s">
        <v>55</v>
      </c>
      <c r="I13" s="222"/>
      <c r="J13" s="220" t="s">
        <v>55</v>
      </c>
      <c r="K13" s="222"/>
      <c r="L13" s="221">
        <v>36</v>
      </c>
      <c r="M13" s="220"/>
      <c r="N13" s="221">
        <v>48</v>
      </c>
      <c r="O13" s="220"/>
      <c r="P13" s="219">
        <v>42</v>
      </c>
      <c r="Q13" s="222"/>
      <c r="R13" s="221">
        <v>83</v>
      </c>
      <c r="S13" s="222"/>
      <c r="T13" s="219">
        <v>63</v>
      </c>
      <c r="U13" s="222"/>
      <c r="V13" s="219">
        <v>264</v>
      </c>
      <c r="W13" s="222"/>
      <c r="X13" s="219"/>
      <c r="Y13" s="237" t="s">
        <v>208</v>
      </c>
    </row>
    <row r="14" spans="1:25" ht="19.5" customHeight="1">
      <c r="A14" s="247">
        <v>20</v>
      </c>
      <c r="B14" s="239">
        <f t="shared" si="0"/>
        <v>553</v>
      </c>
      <c r="C14" s="244"/>
      <c r="D14" s="245">
        <v>1</v>
      </c>
      <c r="E14" s="244"/>
      <c r="F14" s="246">
        <v>1</v>
      </c>
      <c r="G14" s="244"/>
      <c r="H14" s="245">
        <v>1</v>
      </c>
      <c r="I14" s="244"/>
      <c r="J14" s="245">
        <v>2</v>
      </c>
      <c r="K14" s="244"/>
      <c r="L14" s="245">
        <v>34</v>
      </c>
      <c r="M14" s="245"/>
      <c r="N14" s="221">
        <v>58</v>
      </c>
      <c r="O14" s="245"/>
      <c r="P14" s="219">
        <v>54</v>
      </c>
      <c r="Q14" s="219"/>
      <c r="R14" s="221">
        <v>74</v>
      </c>
      <c r="S14" s="244"/>
      <c r="T14" s="219">
        <v>65</v>
      </c>
      <c r="U14" s="244"/>
      <c r="V14" s="219">
        <v>263</v>
      </c>
      <c r="W14" s="244"/>
      <c r="X14" s="245"/>
      <c r="Y14" s="237" t="s">
        <v>0</v>
      </c>
    </row>
    <row r="15" spans="1:25" ht="19.5" customHeight="1">
      <c r="A15" s="247">
        <v>21</v>
      </c>
      <c r="B15" s="239">
        <f t="shared" si="0"/>
        <v>551</v>
      </c>
      <c r="C15" s="219"/>
      <c r="D15" s="221">
        <v>1</v>
      </c>
      <c r="E15" s="219"/>
      <c r="F15" s="226">
        <v>0</v>
      </c>
      <c r="G15" s="244"/>
      <c r="H15" s="245">
        <v>1</v>
      </c>
      <c r="I15" s="244"/>
      <c r="J15" s="245">
        <v>4</v>
      </c>
      <c r="K15" s="244"/>
      <c r="L15" s="245">
        <v>30</v>
      </c>
      <c r="M15" s="245"/>
      <c r="N15" s="221">
        <v>55</v>
      </c>
      <c r="O15" s="245"/>
      <c r="P15" s="219">
        <v>56</v>
      </c>
      <c r="Q15" s="219"/>
      <c r="R15" s="221">
        <v>71</v>
      </c>
      <c r="S15" s="244"/>
      <c r="T15" s="219">
        <v>73</v>
      </c>
      <c r="U15" s="244"/>
      <c r="V15" s="219">
        <v>260</v>
      </c>
      <c r="W15" s="244"/>
      <c r="X15" s="245"/>
      <c r="Y15" s="206" t="s">
        <v>55</v>
      </c>
    </row>
    <row r="16" spans="1:25" s="208" customFormat="1" ht="19.5" customHeight="1">
      <c r="A16" s="240">
        <v>22</v>
      </c>
      <c r="B16" s="226">
        <f>SUM(D16:Y16)</f>
        <v>561</v>
      </c>
      <c r="C16" s="281"/>
      <c r="D16" s="207">
        <v>0</v>
      </c>
      <c r="E16" s="246"/>
      <c r="F16" s="207">
        <v>0</v>
      </c>
      <c r="G16" s="278"/>
      <c r="H16" s="206">
        <v>4</v>
      </c>
      <c r="I16" s="278"/>
      <c r="J16" s="206">
        <v>5</v>
      </c>
      <c r="K16" s="278"/>
      <c r="L16" s="226">
        <v>31</v>
      </c>
      <c r="M16" s="220"/>
      <c r="N16" s="221">
        <v>55</v>
      </c>
      <c r="O16" s="220"/>
      <c r="P16" s="219">
        <v>49</v>
      </c>
      <c r="Q16" s="222"/>
      <c r="R16" s="221">
        <v>67</v>
      </c>
      <c r="S16" s="222"/>
      <c r="T16" s="221">
        <v>76</v>
      </c>
      <c r="U16" s="222"/>
      <c r="V16" s="221">
        <v>274</v>
      </c>
      <c r="W16" s="222"/>
      <c r="X16" s="219"/>
      <c r="Y16" s="237">
        <v>0</v>
      </c>
    </row>
    <row r="17" spans="1:25" s="208" customFormat="1" ht="19.5" customHeight="1">
      <c r="A17" s="240">
        <v>23</v>
      </c>
      <c r="B17" s="226">
        <v>579</v>
      </c>
      <c r="C17" s="281"/>
      <c r="D17" s="207">
        <v>0</v>
      </c>
      <c r="E17" s="246"/>
      <c r="F17" s="207">
        <v>0</v>
      </c>
      <c r="G17" s="278"/>
      <c r="H17" s="206">
        <v>4</v>
      </c>
      <c r="I17" s="278"/>
      <c r="J17" s="206">
        <v>7</v>
      </c>
      <c r="K17" s="278"/>
      <c r="L17" s="226">
        <v>30</v>
      </c>
      <c r="M17" s="220"/>
      <c r="N17" s="221">
        <v>56</v>
      </c>
      <c r="O17" s="220"/>
      <c r="P17" s="219">
        <v>45</v>
      </c>
      <c r="Q17" s="222"/>
      <c r="R17" s="221">
        <v>70</v>
      </c>
      <c r="S17" s="222"/>
      <c r="T17" s="221">
        <v>74</v>
      </c>
      <c r="U17" s="222"/>
      <c r="V17" s="221">
        <v>293</v>
      </c>
      <c r="W17" s="222"/>
      <c r="X17" s="219"/>
      <c r="Y17" s="237">
        <v>0</v>
      </c>
    </row>
    <row r="18" spans="1:25" s="22" customFormat="1" ht="19.5" customHeight="1">
      <c r="A18" s="240">
        <v>24</v>
      </c>
      <c r="B18" s="226">
        <f>SUM(B20:B27)</f>
        <v>543</v>
      </c>
      <c r="C18" s="281"/>
      <c r="D18" s="207">
        <f>SUM(D20:D27)</f>
        <v>0</v>
      </c>
      <c r="E18" s="246"/>
      <c r="F18" s="207">
        <f>SUM(F20:F27)</f>
        <v>0</v>
      </c>
      <c r="G18" s="278"/>
      <c r="H18" s="206">
        <f>SUM(H20:H27)</f>
        <v>3</v>
      </c>
      <c r="I18" s="278"/>
      <c r="J18" s="206">
        <f>SUM(J20:J27)</f>
        <v>3</v>
      </c>
      <c r="K18" s="278"/>
      <c r="L18" s="226">
        <f>SUM(L20:L27)</f>
        <v>30</v>
      </c>
      <c r="M18" s="220"/>
      <c r="N18" s="221">
        <f>SUM(N20:N27)</f>
        <v>53</v>
      </c>
      <c r="O18" s="220"/>
      <c r="P18" s="219">
        <f>SUM(P20:P27)</f>
        <v>49</v>
      </c>
      <c r="Q18" s="222"/>
      <c r="R18" s="221">
        <f>SUM(R20:R27)</f>
        <v>61</v>
      </c>
      <c r="S18" s="222"/>
      <c r="T18" s="221">
        <f>SUM(T20:T27)</f>
        <v>80</v>
      </c>
      <c r="U18" s="222"/>
      <c r="V18" s="221">
        <f>SUM(V20:V27)</f>
        <v>264</v>
      </c>
      <c r="W18" s="222"/>
      <c r="X18" s="219"/>
      <c r="Y18" s="237">
        <f>SUM(Y20:Y27)</f>
        <v>0</v>
      </c>
    </row>
    <row r="19" spans="1:25" ht="9.75" customHeight="1">
      <c r="A19" s="248"/>
      <c r="B19" s="226"/>
      <c r="C19" s="278"/>
      <c r="D19" s="237"/>
      <c r="E19" s="278"/>
      <c r="F19" s="237"/>
      <c r="G19" s="278"/>
      <c r="H19" s="237"/>
      <c r="I19" s="278"/>
      <c r="J19" s="237"/>
      <c r="K19" s="278"/>
      <c r="L19" s="237"/>
      <c r="M19" s="220"/>
      <c r="N19" s="230"/>
      <c r="O19" s="220"/>
      <c r="P19" s="220"/>
      <c r="Q19" s="222"/>
      <c r="R19" s="220"/>
      <c r="S19" s="222"/>
      <c r="T19" s="220"/>
      <c r="U19" s="222"/>
      <c r="V19" s="220"/>
      <c r="W19" s="222"/>
      <c r="X19" s="219"/>
      <c r="Y19" s="237"/>
    </row>
    <row r="20" spans="1:25" ht="19.5" customHeight="1">
      <c r="A20" s="249" t="s">
        <v>71</v>
      </c>
      <c r="B20" s="226">
        <f>D20+F20+H20+J20+L20+N20+P20+R20+T20+V20</f>
        <v>143</v>
      </c>
      <c r="C20" s="278"/>
      <c r="D20" s="206">
        <v>0</v>
      </c>
      <c r="E20" s="278"/>
      <c r="F20" s="206">
        <v>0</v>
      </c>
      <c r="G20" s="278"/>
      <c r="H20" s="206">
        <v>1</v>
      </c>
      <c r="I20" s="278"/>
      <c r="J20" s="206">
        <v>1</v>
      </c>
      <c r="K20" s="278"/>
      <c r="L20" s="237">
        <v>7</v>
      </c>
      <c r="M20" s="220"/>
      <c r="N20" s="207">
        <v>13</v>
      </c>
      <c r="O20" s="237"/>
      <c r="P20" s="237">
        <v>13</v>
      </c>
      <c r="Q20" s="278"/>
      <c r="R20" s="206">
        <v>11</v>
      </c>
      <c r="S20" s="278"/>
      <c r="T20" s="206">
        <v>18</v>
      </c>
      <c r="U20" s="278"/>
      <c r="V20" s="206">
        <v>79</v>
      </c>
      <c r="W20" s="278"/>
      <c r="X20" s="235"/>
      <c r="Y20" s="237">
        <v>0</v>
      </c>
    </row>
    <row r="21" spans="1:25" ht="19.5" customHeight="1">
      <c r="A21" s="249" t="s">
        <v>72</v>
      </c>
      <c r="B21" s="226">
        <f aca="true" t="shared" si="1" ref="B21:B27">D21+F21+H21+J21+L21+N21+P21+R21+T21+V21</f>
        <v>33</v>
      </c>
      <c r="C21" s="278"/>
      <c r="D21" s="206">
        <v>0</v>
      </c>
      <c r="E21" s="278"/>
      <c r="F21" s="206">
        <v>0</v>
      </c>
      <c r="G21" s="278"/>
      <c r="H21" s="206">
        <v>0</v>
      </c>
      <c r="I21" s="278"/>
      <c r="J21" s="206">
        <v>0</v>
      </c>
      <c r="K21" s="278"/>
      <c r="L21" s="237">
        <v>2</v>
      </c>
      <c r="M21" s="220"/>
      <c r="N21" s="207">
        <v>1</v>
      </c>
      <c r="O21" s="237"/>
      <c r="P21" s="237">
        <v>2</v>
      </c>
      <c r="Q21" s="278"/>
      <c r="R21" s="206">
        <v>2</v>
      </c>
      <c r="S21" s="278"/>
      <c r="T21" s="206">
        <v>4</v>
      </c>
      <c r="U21" s="278"/>
      <c r="V21" s="206">
        <v>22</v>
      </c>
      <c r="W21" s="278"/>
      <c r="X21" s="235"/>
      <c r="Y21" s="237">
        <v>0</v>
      </c>
    </row>
    <row r="22" spans="1:25" ht="19.5" customHeight="1">
      <c r="A22" s="249" t="s">
        <v>73</v>
      </c>
      <c r="B22" s="226">
        <f t="shared" si="1"/>
        <v>34</v>
      </c>
      <c r="C22" s="278"/>
      <c r="D22" s="206">
        <v>0</v>
      </c>
      <c r="E22" s="278"/>
      <c r="F22" s="206">
        <v>0</v>
      </c>
      <c r="G22" s="278"/>
      <c r="H22" s="206">
        <v>0</v>
      </c>
      <c r="I22" s="278"/>
      <c r="J22" s="206">
        <v>0</v>
      </c>
      <c r="K22" s="278"/>
      <c r="L22" s="237">
        <v>5</v>
      </c>
      <c r="M22" s="220"/>
      <c r="N22" s="207">
        <v>4</v>
      </c>
      <c r="O22" s="237"/>
      <c r="P22" s="237">
        <v>3</v>
      </c>
      <c r="Q22" s="278"/>
      <c r="R22" s="206">
        <v>3</v>
      </c>
      <c r="S22" s="278"/>
      <c r="T22" s="206">
        <v>5</v>
      </c>
      <c r="U22" s="278"/>
      <c r="V22" s="206">
        <v>14</v>
      </c>
      <c r="W22" s="278"/>
      <c r="X22" s="235"/>
      <c r="Y22" s="237">
        <v>0</v>
      </c>
    </row>
    <row r="23" spans="1:25" ht="19.5" customHeight="1">
      <c r="A23" s="249" t="s">
        <v>74</v>
      </c>
      <c r="B23" s="226">
        <f t="shared" si="1"/>
        <v>99</v>
      </c>
      <c r="C23" s="278"/>
      <c r="D23" s="206">
        <v>0</v>
      </c>
      <c r="E23" s="278"/>
      <c r="F23" s="206">
        <v>0</v>
      </c>
      <c r="G23" s="278"/>
      <c r="H23" s="206">
        <v>0</v>
      </c>
      <c r="I23" s="278"/>
      <c r="J23" s="206">
        <v>1</v>
      </c>
      <c r="K23" s="278"/>
      <c r="L23" s="237">
        <v>7</v>
      </c>
      <c r="M23" s="220"/>
      <c r="N23" s="207">
        <v>8</v>
      </c>
      <c r="O23" s="237"/>
      <c r="P23" s="237">
        <v>8</v>
      </c>
      <c r="Q23" s="278"/>
      <c r="R23" s="206">
        <v>8</v>
      </c>
      <c r="S23" s="278"/>
      <c r="T23" s="206">
        <v>13</v>
      </c>
      <c r="U23" s="278"/>
      <c r="V23" s="206">
        <v>54</v>
      </c>
      <c r="W23" s="278"/>
      <c r="X23" s="235"/>
      <c r="Y23" s="237">
        <v>0</v>
      </c>
    </row>
    <row r="24" spans="1:25" ht="19.5" customHeight="1">
      <c r="A24" s="249" t="s">
        <v>75</v>
      </c>
      <c r="B24" s="226">
        <f t="shared" si="1"/>
        <v>8</v>
      </c>
      <c r="C24" s="278"/>
      <c r="D24" s="206">
        <v>0</v>
      </c>
      <c r="E24" s="278"/>
      <c r="F24" s="206">
        <v>0</v>
      </c>
      <c r="G24" s="278"/>
      <c r="H24" s="206">
        <v>0</v>
      </c>
      <c r="I24" s="278"/>
      <c r="J24" s="206">
        <v>0</v>
      </c>
      <c r="K24" s="278"/>
      <c r="L24" s="206">
        <v>0</v>
      </c>
      <c r="M24" s="220"/>
      <c r="N24" s="207">
        <v>0</v>
      </c>
      <c r="O24" s="237"/>
      <c r="P24" s="237">
        <v>0</v>
      </c>
      <c r="Q24" s="278"/>
      <c r="R24" s="206">
        <v>0</v>
      </c>
      <c r="S24" s="278"/>
      <c r="T24" s="206">
        <v>3</v>
      </c>
      <c r="U24" s="278"/>
      <c r="V24" s="206">
        <v>5</v>
      </c>
      <c r="W24" s="278"/>
      <c r="X24" s="235"/>
      <c r="Y24" s="237">
        <v>0</v>
      </c>
    </row>
    <row r="25" spans="1:25" ht="19.5" customHeight="1">
      <c r="A25" s="249" t="s">
        <v>76</v>
      </c>
      <c r="B25" s="226">
        <f t="shared" si="1"/>
        <v>30</v>
      </c>
      <c r="C25" s="278"/>
      <c r="D25" s="206">
        <v>0</v>
      </c>
      <c r="E25" s="278"/>
      <c r="F25" s="206">
        <v>0</v>
      </c>
      <c r="G25" s="278"/>
      <c r="H25" s="206">
        <v>0</v>
      </c>
      <c r="I25" s="278"/>
      <c r="J25" s="206">
        <v>0</v>
      </c>
      <c r="K25" s="278"/>
      <c r="L25" s="237">
        <v>1</v>
      </c>
      <c r="M25" s="220"/>
      <c r="N25" s="207">
        <v>4</v>
      </c>
      <c r="O25" s="237"/>
      <c r="P25" s="237">
        <v>3</v>
      </c>
      <c r="Q25" s="278"/>
      <c r="R25" s="206">
        <v>5</v>
      </c>
      <c r="S25" s="278"/>
      <c r="T25" s="206">
        <v>7</v>
      </c>
      <c r="U25" s="278"/>
      <c r="V25" s="206">
        <v>10</v>
      </c>
      <c r="W25" s="278"/>
      <c r="X25" s="235"/>
      <c r="Y25" s="237">
        <v>0</v>
      </c>
    </row>
    <row r="26" spans="1:25" ht="19.5" customHeight="1">
      <c r="A26" s="250" t="s">
        <v>32</v>
      </c>
      <c r="B26" s="226">
        <f t="shared" si="1"/>
        <v>92</v>
      </c>
      <c r="C26" s="278"/>
      <c r="D26" s="206">
        <v>0</v>
      </c>
      <c r="E26" s="278"/>
      <c r="F26" s="206">
        <v>0</v>
      </c>
      <c r="G26" s="278"/>
      <c r="H26" s="206">
        <v>0</v>
      </c>
      <c r="I26" s="278"/>
      <c r="J26" s="206">
        <v>0</v>
      </c>
      <c r="K26" s="278"/>
      <c r="L26" s="237">
        <v>4</v>
      </c>
      <c r="M26" s="220"/>
      <c r="N26" s="207">
        <v>15</v>
      </c>
      <c r="O26" s="237"/>
      <c r="P26" s="237">
        <v>6</v>
      </c>
      <c r="Q26" s="278"/>
      <c r="R26" s="206">
        <v>14</v>
      </c>
      <c r="S26" s="278"/>
      <c r="T26" s="206">
        <v>10</v>
      </c>
      <c r="U26" s="278"/>
      <c r="V26" s="206">
        <v>43</v>
      </c>
      <c r="W26" s="278"/>
      <c r="X26" s="235"/>
      <c r="Y26" s="237">
        <v>0</v>
      </c>
    </row>
    <row r="27" spans="1:25" ht="19.5" customHeight="1" thickBot="1">
      <c r="A27" s="251" t="s">
        <v>33</v>
      </c>
      <c r="B27" s="226">
        <f t="shared" si="1"/>
        <v>104</v>
      </c>
      <c r="C27" s="279"/>
      <c r="D27" s="360">
        <v>0</v>
      </c>
      <c r="E27" s="279"/>
      <c r="F27" s="360">
        <v>0</v>
      </c>
      <c r="G27" s="279"/>
      <c r="H27" s="360">
        <v>2</v>
      </c>
      <c r="I27" s="279"/>
      <c r="J27" s="360">
        <v>1</v>
      </c>
      <c r="K27" s="279"/>
      <c r="L27" s="360">
        <v>4</v>
      </c>
      <c r="M27" s="252"/>
      <c r="N27" s="393">
        <v>8</v>
      </c>
      <c r="O27" s="360"/>
      <c r="P27" s="360">
        <v>14</v>
      </c>
      <c r="Q27" s="279"/>
      <c r="R27" s="360">
        <v>18</v>
      </c>
      <c r="S27" s="279"/>
      <c r="T27" s="360">
        <v>20</v>
      </c>
      <c r="U27" s="279"/>
      <c r="V27" s="360">
        <v>37</v>
      </c>
      <c r="W27" s="279"/>
      <c r="X27" s="280"/>
      <c r="Y27" s="360">
        <v>0</v>
      </c>
    </row>
    <row r="28" spans="1:24" ht="19.5" customHeight="1">
      <c r="A28" s="209" t="s">
        <v>189</v>
      </c>
      <c r="B28" s="277"/>
      <c r="K28" s="253"/>
      <c r="L28" s="254"/>
      <c r="M28" s="255"/>
      <c r="P28" s="255"/>
      <c r="Q28" s="18"/>
      <c r="R28" s="18"/>
      <c r="S28" s="18"/>
      <c r="T28" s="18"/>
      <c r="U28" s="255"/>
      <c r="V28" s="18"/>
      <c r="W28" s="18"/>
      <c r="X28" s="255"/>
    </row>
    <row r="29" spans="2:23" ht="19.5" customHeight="1" hidden="1">
      <c r="B29" s="256" t="s">
        <v>2</v>
      </c>
      <c r="C29" s="256"/>
      <c r="D29" s="256" t="s">
        <v>3</v>
      </c>
      <c r="E29" s="256"/>
      <c r="F29" s="256" t="s">
        <v>4</v>
      </c>
      <c r="G29" s="256"/>
      <c r="H29" s="256" t="s">
        <v>5</v>
      </c>
      <c r="I29" s="256"/>
      <c r="J29" s="256" t="s">
        <v>6</v>
      </c>
      <c r="K29" s="256"/>
      <c r="L29" s="257" t="s">
        <v>7</v>
      </c>
      <c r="M29" s="257"/>
      <c r="N29" s="256" t="s">
        <v>8</v>
      </c>
      <c r="O29" s="256"/>
      <c r="P29" s="257" t="s">
        <v>9</v>
      </c>
      <c r="Q29" s="361"/>
      <c r="R29" s="25" t="s">
        <v>10</v>
      </c>
      <c r="S29" s="25"/>
      <c r="T29" s="25" t="s">
        <v>11</v>
      </c>
      <c r="U29" s="25"/>
      <c r="V29" s="25" t="s">
        <v>112</v>
      </c>
      <c r="W29" s="25"/>
    </row>
    <row r="30" spans="2:23" ht="19.5" customHeight="1" hidden="1">
      <c r="B30" s="258">
        <v>879</v>
      </c>
      <c r="C30" s="208">
        <v>812</v>
      </c>
      <c r="D30" s="258">
        <v>3</v>
      </c>
      <c r="E30" s="208">
        <v>3</v>
      </c>
      <c r="F30" s="258">
        <v>5</v>
      </c>
      <c r="G30" s="208">
        <v>5</v>
      </c>
      <c r="H30" s="258">
        <v>2</v>
      </c>
      <c r="I30" s="208">
        <v>2</v>
      </c>
      <c r="J30" s="258">
        <v>4</v>
      </c>
      <c r="K30" s="208">
        <v>4</v>
      </c>
      <c r="L30" s="258">
        <v>51</v>
      </c>
      <c r="M30" s="255">
        <v>51</v>
      </c>
      <c r="N30" s="258">
        <v>72</v>
      </c>
      <c r="O30" s="208">
        <v>72</v>
      </c>
      <c r="P30" s="258">
        <v>87</v>
      </c>
      <c r="Q30" s="18">
        <v>83</v>
      </c>
      <c r="R30" s="21">
        <v>120</v>
      </c>
      <c r="S30" s="14">
        <v>114</v>
      </c>
      <c r="T30" s="21">
        <v>156</v>
      </c>
      <c r="U30" s="14">
        <v>139</v>
      </c>
      <c r="V30" s="21">
        <v>379</v>
      </c>
      <c r="W30" s="14">
        <v>339</v>
      </c>
    </row>
    <row r="31" spans="2:23" ht="19.5" customHeight="1" hidden="1">
      <c r="B31" s="258">
        <v>144</v>
      </c>
      <c r="C31" s="208">
        <v>124</v>
      </c>
      <c r="D31" s="259">
        <v>0</v>
      </c>
      <c r="E31" s="208">
        <v>0</v>
      </c>
      <c r="F31" s="259">
        <v>0</v>
      </c>
      <c r="G31" s="208">
        <v>0</v>
      </c>
      <c r="H31" s="259">
        <v>0</v>
      </c>
      <c r="I31" s="208">
        <v>0</v>
      </c>
      <c r="J31" s="259">
        <v>1</v>
      </c>
      <c r="K31" s="208">
        <v>1</v>
      </c>
      <c r="L31" s="258">
        <v>3</v>
      </c>
      <c r="M31" s="255">
        <v>3</v>
      </c>
      <c r="N31" s="259">
        <v>8</v>
      </c>
      <c r="O31" s="208">
        <v>8</v>
      </c>
      <c r="P31" s="258">
        <v>12</v>
      </c>
      <c r="Q31" s="18">
        <v>12</v>
      </c>
      <c r="R31" s="26">
        <v>13</v>
      </c>
      <c r="S31" s="14">
        <v>11</v>
      </c>
      <c r="T31" s="26">
        <v>27</v>
      </c>
      <c r="U31" s="14">
        <v>21</v>
      </c>
      <c r="V31" s="26">
        <v>80</v>
      </c>
      <c r="W31" s="14">
        <v>68</v>
      </c>
    </row>
    <row r="32" spans="2:23" ht="19.5" customHeight="1" hidden="1">
      <c r="B32" s="258">
        <v>122</v>
      </c>
      <c r="C32" s="208">
        <v>112</v>
      </c>
      <c r="D32" s="259">
        <v>1</v>
      </c>
      <c r="E32" s="208">
        <v>1</v>
      </c>
      <c r="F32" s="259">
        <v>0</v>
      </c>
      <c r="G32" s="208">
        <v>0</v>
      </c>
      <c r="H32" s="259">
        <v>0</v>
      </c>
      <c r="I32" s="208">
        <v>0</v>
      </c>
      <c r="J32" s="259">
        <v>0</v>
      </c>
      <c r="K32" s="208">
        <v>0</v>
      </c>
      <c r="L32" s="258">
        <v>4</v>
      </c>
      <c r="M32" s="255">
        <v>4</v>
      </c>
      <c r="N32" s="259">
        <v>9</v>
      </c>
      <c r="O32" s="208">
        <v>9</v>
      </c>
      <c r="P32" s="258">
        <v>13</v>
      </c>
      <c r="Q32" s="18">
        <v>12</v>
      </c>
      <c r="R32" s="26">
        <v>11</v>
      </c>
      <c r="S32" s="14">
        <v>11</v>
      </c>
      <c r="T32" s="26">
        <v>21</v>
      </c>
      <c r="U32" s="14">
        <v>20</v>
      </c>
      <c r="V32" s="26">
        <v>63</v>
      </c>
      <c r="W32" s="14">
        <v>55</v>
      </c>
    </row>
    <row r="33" spans="2:23" ht="19.5" customHeight="1" hidden="1">
      <c r="B33" s="258">
        <v>81</v>
      </c>
      <c r="C33" s="208">
        <v>72</v>
      </c>
      <c r="D33" s="259">
        <v>1</v>
      </c>
      <c r="E33" s="208">
        <v>1</v>
      </c>
      <c r="F33" s="259">
        <v>1</v>
      </c>
      <c r="G33" s="208">
        <v>1</v>
      </c>
      <c r="H33" s="259">
        <v>0</v>
      </c>
      <c r="I33" s="208">
        <v>0</v>
      </c>
      <c r="J33" s="259">
        <v>2</v>
      </c>
      <c r="K33" s="208">
        <v>2</v>
      </c>
      <c r="L33" s="258">
        <v>7</v>
      </c>
      <c r="M33" s="255">
        <v>7</v>
      </c>
      <c r="N33" s="259">
        <v>5</v>
      </c>
      <c r="O33" s="208">
        <v>5</v>
      </c>
      <c r="P33" s="258">
        <v>9</v>
      </c>
      <c r="Q33" s="18">
        <v>8</v>
      </c>
      <c r="R33" s="26">
        <v>11</v>
      </c>
      <c r="S33" s="14">
        <v>10</v>
      </c>
      <c r="T33" s="26">
        <v>12</v>
      </c>
      <c r="U33" s="14">
        <v>8</v>
      </c>
      <c r="V33" s="26">
        <v>33</v>
      </c>
      <c r="W33" s="14">
        <v>30</v>
      </c>
    </row>
    <row r="34" spans="2:23" ht="19.5" customHeight="1" hidden="1">
      <c r="B34" s="258">
        <v>117</v>
      </c>
      <c r="C34" s="208">
        <v>116</v>
      </c>
      <c r="D34" s="259">
        <v>0</v>
      </c>
      <c r="E34" s="208">
        <v>0</v>
      </c>
      <c r="F34" s="259">
        <v>0</v>
      </c>
      <c r="G34" s="208">
        <v>0</v>
      </c>
      <c r="H34" s="259">
        <v>2</v>
      </c>
      <c r="I34" s="208">
        <v>2</v>
      </c>
      <c r="J34" s="259">
        <v>0</v>
      </c>
      <c r="K34" s="208">
        <v>0</v>
      </c>
      <c r="L34" s="258">
        <v>7</v>
      </c>
      <c r="M34" s="255">
        <v>7</v>
      </c>
      <c r="N34" s="259">
        <v>5</v>
      </c>
      <c r="O34" s="208">
        <v>5</v>
      </c>
      <c r="P34" s="258">
        <v>10</v>
      </c>
      <c r="Q34" s="18">
        <v>10</v>
      </c>
      <c r="R34" s="26">
        <v>13</v>
      </c>
      <c r="S34" s="14">
        <v>13</v>
      </c>
      <c r="T34" s="26">
        <v>23</v>
      </c>
      <c r="U34" s="14">
        <v>23</v>
      </c>
      <c r="V34" s="26">
        <v>57</v>
      </c>
      <c r="W34" s="14">
        <v>56</v>
      </c>
    </row>
    <row r="35" spans="2:23" ht="19.5" customHeight="1" hidden="1">
      <c r="B35" s="258">
        <v>20</v>
      </c>
      <c r="C35" s="208">
        <v>20</v>
      </c>
      <c r="D35" s="259">
        <v>0</v>
      </c>
      <c r="E35" s="208">
        <v>0</v>
      </c>
      <c r="F35" s="259">
        <v>0</v>
      </c>
      <c r="G35" s="208">
        <v>0</v>
      </c>
      <c r="H35" s="259">
        <v>0</v>
      </c>
      <c r="I35" s="208">
        <v>0</v>
      </c>
      <c r="J35" s="259">
        <v>0</v>
      </c>
      <c r="K35" s="208">
        <v>0</v>
      </c>
      <c r="L35" s="258">
        <v>3</v>
      </c>
      <c r="M35" s="255">
        <v>3</v>
      </c>
      <c r="N35" s="259">
        <v>0</v>
      </c>
      <c r="O35" s="208">
        <v>0</v>
      </c>
      <c r="P35" s="258">
        <v>2</v>
      </c>
      <c r="Q35" s="18">
        <v>2</v>
      </c>
      <c r="R35" s="26">
        <v>2</v>
      </c>
      <c r="S35" s="14">
        <v>2</v>
      </c>
      <c r="T35" s="26">
        <v>2</v>
      </c>
      <c r="U35" s="14">
        <v>2</v>
      </c>
      <c r="V35" s="26">
        <v>11</v>
      </c>
      <c r="W35" s="14">
        <v>11</v>
      </c>
    </row>
    <row r="36" spans="2:23" ht="19.5" customHeight="1" hidden="1">
      <c r="B36" s="258">
        <v>86</v>
      </c>
      <c r="C36" s="208">
        <v>79</v>
      </c>
      <c r="D36" s="259">
        <v>0</v>
      </c>
      <c r="E36" s="208">
        <v>0</v>
      </c>
      <c r="F36" s="259">
        <v>1</v>
      </c>
      <c r="G36" s="208">
        <v>1</v>
      </c>
      <c r="H36" s="259">
        <v>0</v>
      </c>
      <c r="I36" s="208">
        <v>0</v>
      </c>
      <c r="J36" s="259">
        <v>0</v>
      </c>
      <c r="K36" s="208">
        <v>0</v>
      </c>
      <c r="L36" s="258">
        <v>6</v>
      </c>
      <c r="M36" s="255">
        <v>6</v>
      </c>
      <c r="N36" s="259">
        <v>12</v>
      </c>
      <c r="O36" s="208">
        <v>12</v>
      </c>
      <c r="P36" s="258">
        <v>11</v>
      </c>
      <c r="Q36" s="18">
        <v>11</v>
      </c>
      <c r="R36" s="26">
        <v>10</v>
      </c>
      <c r="S36" s="14">
        <v>10</v>
      </c>
      <c r="T36" s="26">
        <v>15</v>
      </c>
      <c r="U36" s="14">
        <v>14</v>
      </c>
      <c r="V36" s="26">
        <v>31</v>
      </c>
      <c r="W36" s="14">
        <v>25</v>
      </c>
    </row>
    <row r="37" spans="2:23" ht="19.5" customHeight="1" hidden="1">
      <c r="B37" s="258">
        <v>117</v>
      </c>
      <c r="C37" s="208">
        <v>108</v>
      </c>
      <c r="D37" s="259">
        <v>0</v>
      </c>
      <c r="E37" s="208">
        <v>0</v>
      </c>
      <c r="F37" s="259">
        <v>1</v>
      </c>
      <c r="G37" s="208">
        <v>1</v>
      </c>
      <c r="H37" s="259">
        <v>0</v>
      </c>
      <c r="I37" s="208">
        <v>0</v>
      </c>
      <c r="J37" s="259">
        <v>0</v>
      </c>
      <c r="K37" s="208">
        <v>0</v>
      </c>
      <c r="L37" s="258">
        <v>7</v>
      </c>
      <c r="M37" s="255">
        <v>7</v>
      </c>
      <c r="N37" s="259">
        <v>14</v>
      </c>
      <c r="O37" s="208">
        <v>14</v>
      </c>
      <c r="P37" s="258">
        <v>13</v>
      </c>
      <c r="Q37" s="18">
        <v>11</v>
      </c>
      <c r="R37" s="26">
        <v>24</v>
      </c>
      <c r="S37" s="14">
        <v>24</v>
      </c>
      <c r="T37" s="26">
        <v>15</v>
      </c>
      <c r="U37" s="14">
        <v>13</v>
      </c>
      <c r="V37" s="26">
        <v>43</v>
      </c>
      <c r="W37" s="14">
        <v>38</v>
      </c>
    </row>
    <row r="38" spans="2:23" ht="19.5" customHeight="1" hidden="1">
      <c r="B38" s="258">
        <v>192</v>
      </c>
      <c r="C38" s="208">
        <v>181</v>
      </c>
      <c r="D38" s="259">
        <v>1</v>
      </c>
      <c r="E38" s="208">
        <v>1</v>
      </c>
      <c r="F38" s="259">
        <v>2</v>
      </c>
      <c r="G38" s="208">
        <v>2</v>
      </c>
      <c r="H38" s="259">
        <v>0</v>
      </c>
      <c r="I38" s="208">
        <v>0</v>
      </c>
      <c r="J38" s="259">
        <v>1</v>
      </c>
      <c r="K38" s="208">
        <v>1</v>
      </c>
      <c r="L38" s="258">
        <v>14</v>
      </c>
      <c r="M38" s="255">
        <v>14</v>
      </c>
      <c r="N38" s="259">
        <v>19</v>
      </c>
      <c r="O38" s="208">
        <v>19</v>
      </c>
      <c r="P38" s="258">
        <v>17</v>
      </c>
      <c r="Q38" s="18">
        <v>17</v>
      </c>
      <c r="R38" s="26">
        <v>36</v>
      </c>
      <c r="S38" s="14">
        <v>33</v>
      </c>
      <c r="T38" s="26">
        <v>41</v>
      </c>
      <c r="U38" s="14">
        <v>38</v>
      </c>
      <c r="V38" s="26">
        <v>61</v>
      </c>
      <c r="W38" s="14">
        <v>56</v>
      </c>
    </row>
    <row r="39" spans="12:17" ht="12" customHeight="1">
      <c r="L39" s="255"/>
      <c r="M39" s="255"/>
      <c r="P39" s="255"/>
      <c r="Q39" s="18"/>
    </row>
    <row r="40" spans="1:33" s="27" customFormat="1" ht="4.5" customHeight="1">
      <c r="A40" s="186"/>
      <c r="B40" s="186"/>
      <c r="C40" s="14"/>
      <c r="D40" s="14"/>
      <c r="E40" s="14"/>
      <c r="F40" s="14"/>
      <c r="G40" s="14"/>
      <c r="H40" s="14"/>
      <c r="I40" s="14"/>
      <c r="J40" s="14"/>
      <c r="K40" s="14"/>
      <c r="L40" s="14"/>
      <c r="M40" s="14"/>
      <c r="N40" s="14"/>
      <c r="O40" s="14"/>
      <c r="P40" s="18"/>
      <c r="Q40" s="18"/>
      <c r="R40" s="14"/>
      <c r="S40" s="14"/>
      <c r="T40" s="14"/>
      <c r="U40" s="14"/>
      <c r="V40" s="14"/>
      <c r="W40" s="14"/>
      <c r="X40" s="14"/>
      <c r="Y40" s="14"/>
      <c r="Z40" s="14"/>
      <c r="AA40" s="14"/>
      <c r="AB40" s="14"/>
      <c r="AC40" s="14"/>
      <c r="AD40" s="14"/>
      <c r="AE40" s="14"/>
      <c r="AF40" s="14"/>
      <c r="AG40" s="14"/>
    </row>
    <row r="41" spans="1:27" ht="19.5" customHeight="1" thickBot="1">
      <c r="A41" s="357" t="s">
        <v>279</v>
      </c>
      <c r="B41" s="356"/>
      <c r="C41" s="18"/>
      <c r="D41" s="18"/>
      <c r="E41" s="18"/>
      <c r="F41" s="18"/>
      <c r="G41" s="18"/>
      <c r="H41" s="18"/>
      <c r="I41" s="18"/>
      <c r="J41" s="18"/>
      <c r="K41" s="18"/>
      <c r="L41" s="18"/>
      <c r="M41" s="290"/>
      <c r="N41" s="290"/>
      <c r="O41" s="18"/>
      <c r="P41" s="18"/>
      <c r="Q41" s="18"/>
      <c r="R41" s="18"/>
      <c r="S41" s="18"/>
      <c r="T41" s="18"/>
      <c r="U41" s="18"/>
      <c r="V41" s="18"/>
      <c r="W41" s="18"/>
      <c r="X41" s="18"/>
      <c r="AA41" s="290"/>
    </row>
    <row r="42" spans="1:33" ht="19.5" customHeight="1">
      <c r="A42" s="649" t="s">
        <v>79</v>
      </c>
      <c r="B42" s="643" t="s">
        <v>242</v>
      </c>
      <c r="C42" s="643"/>
      <c r="D42" s="643"/>
      <c r="E42" s="643"/>
      <c r="F42" s="643"/>
      <c r="G42" s="643"/>
      <c r="H42" s="643"/>
      <c r="I42" s="643"/>
      <c r="J42" s="643"/>
      <c r="K42" s="643"/>
      <c r="L42" s="643"/>
      <c r="M42" s="644"/>
      <c r="N42" s="629" t="s">
        <v>127</v>
      </c>
      <c r="O42" s="630"/>
      <c r="P42" s="633" t="s">
        <v>244</v>
      </c>
      <c r="Q42" s="630"/>
      <c r="R42" s="629" t="s">
        <v>125</v>
      </c>
      <c r="S42" s="629"/>
      <c r="T42" s="633" t="s">
        <v>105</v>
      </c>
      <c r="U42" s="630"/>
      <c r="V42" s="635" t="s">
        <v>280</v>
      </c>
      <c r="W42" s="635"/>
      <c r="X42" s="633" t="s">
        <v>296</v>
      </c>
      <c r="Y42" s="630"/>
      <c r="Z42" s="637" t="s">
        <v>295</v>
      </c>
      <c r="AA42" s="638"/>
      <c r="AD42" s="16"/>
      <c r="AE42" s="16"/>
      <c r="AF42" s="16"/>
      <c r="AG42" s="16"/>
    </row>
    <row r="43" spans="1:33" ht="19.5" customHeight="1">
      <c r="A43" s="650"/>
      <c r="B43" s="645" t="s">
        <v>102</v>
      </c>
      <c r="C43" s="645"/>
      <c r="D43" s="645" t="s">
        <v>241</v>
      </c>
      <c r="E43" s="645"/>
      <c r="F43" s="645"/>
      <c r="G43" s="645"/>
      <c r="H43" s="645"/>
      <c r="I43" s="646"/>
      <c r="J43" s="647" t="s">
        <v>294</v>
      </c>
      <c r="K43" s="648"/>
      <c r="L43" s="634" t="s">
        <v>243</v>
      </c>
      <c r="M43" s="632"/>
      <c r="N43" s="631"/>
      <c r="O43" s="632"/>
      <c r="P43" s="634"/>
      <c r="Q43" s="632"/>
      <c r="R43" s="631"/>
      <c r="S43" s="631"/>
      <c r="T43" s="634"/>
      <c r="U43" s="632"/>
      <c r="V43" s="636"/>
      <c r="W43" s="636"/>
      <c r="X43" s="634"/>
      <c r="Y43" s="632"/>
      <c r="Z43" s="639"/>
      <c r="AA43" s="640"/>
      <c r="AD43" s="16"/>
      <c r="AE43" s="16"/>
      <c r="AF43" s="16"/>
      <c r="AG43" s="16"/>
    </row>
    <row r="44" spans="1:33" ht="19.5" customHeight="1">
      <c r="A44" s="650"/>
      <c r="B44" s="645"/>
      <c r="C44" s="645"/>
      <c r="D44" s="645"/>
      <c r="E44" s="645"/>
      <c r="F44" s="645"/>
      <c r="G44" s="645"/>
      <c r="H44" s="645"/>
      <c r="I44" s="646"/>
      <c r="J44" s="639"/>
      <c r="K44" s="533"/>
      <c r="L44" s="634"/>
      <c r="M44" s="632"/>
      <c r="N44" s="631"/>
      <c r="O44" s="632"/>
      <c r="P44" s="634"/>
      <c r="Q44" s="632"/>
      <c r="R44" s="631"/>
      <c r="S44" s="631"/>
      <c r="T44" s="634"/>
      <c r="U44" s="632"/>
      <c r="V44" s="636"/>
      <c r="W44" s="636"/>
      <c r="X44" s="634"/>
      <c r="Y44" s="632"/>
      <c r="Z44" s="639"/>
      <c r="AA44" s="640"/>
      <c r="AD44" s="16"/>
      <c r="AE44" s="16"/>
      <c r="AF44" s="16"/>
      <c r="AG44" s="16"/>
    </row>
    <row r="45" spans="1:33" ht="19.5" customHeight="1">
      <c r="A45" s="651"/>
      <c r="B45" s="645"/>
      <c r="C45" s="645"/>
      <c r="D45" s="645" t="s">
        <v>102</v>
      </c>
      <c r="E45" s="645"/>
      <c r="F45" s="645" t="s">
        <v>121</v>
      </c>
      <c r="G45" s="645"/>
      <c r="H45" s="645" t="s">
        <v>122</v>
      </c>
      <c r="I45" s="646"/>
      <c r="J45" s="641"/>
      <c r="K45" s="534"/>
      <c r="L45" s="634"/>
      <c r="M45" s="632"/>
      <c r="N45" s="631"/>
      <c r="O45" s="632"/>
      <c r="P45" s="634"/>
      <c r="Q45" s="632"/>
      <c r="R45" s="631"/>
      <c r="S45" s="631"/>
      <c r="T45" s="634"/>
      <c r="U45" s="632"/>
      <c r="V45" s="636"/>
      <c r="W45" s="636"/>
      <c r="X45" s="634"/>
      <c r="Y45" s="632"/>
      <c r="Z45" s="641"/>
      <c r="AA45" s="642"/>
      <c r="AD45" s="16"/>
      <c r="AE45" s="16"/>
      <c r="AF45" s="16"/>
      <c r="AG45" s="16"/>
    </row>
    <row r="46" spans="1:27" ht="19.5" customHeight="1">
      <c r="A46" s="353" t="s">
        <v>265</v>
      </c>
      <c r="B46" s="652">
        <v>1580</v>
      </c>
      <c r="C46" s="653"/>
      <c r="D46" s="291"/>
      <c r="E46" s="292" t="s">
        <v>230</v>
      </c>
      <c r="F46" s="301"/>
      <c r="G46" s="302" t="s">
        <v>230</v>
      </c>
      <c r="H46" s="292"/>
      <c r="I46" s="292" t="s">
        <v>230</v>
      </c>
      <c r="J46" s="301"/>
      <c r="K46" s="302" t="s">
        <v>230</v>
      </c>
      <c r="L46" s="292"/>
      <c r="M46" s="292" t="s">
        <v>230</v>
      </c>
      <c r="N46" s="301"/>
      <c r="O46" s="292">
        <v>122</v>
      </c>
      <c r="P46" s="622">
        <v>1543</v>
      </c>
      <c r="Q46" s="622"/>
      <c r="R46" s="623">
        <v>1174</v>
      </c>
      <c r="S46" s="624"/>
      <c r="T46" s="622">
        <v>4419</v>
      </c>
      <c r="U46" s="622"/>
      <c r="V46" s="300"/>
      <c r="W46" s="302" t="s">
        <v>230</v>
      </c>
      <c r="X46" s="292"/>
      <c r="Y46" s="292" t="s">
        <v>55</v>
      </c>
      <c r="Z46" s="303"/>
      <c r="AA46" s="289">
        <v>210</v>
      </c>
    </row>
    <row r="47" spans="1:27" ht="19.5" customHeight="1">
      <c r="A47" s="283" t="s">
        <v>1</v>
      </c>
      <c r="B47" s="620">
        <v>842</v>
      </c>
      <c r="C47" s="621"/>
      <c r="D47" s="62"/>
      <c r="E47" s="94" t="s">
        <v>230</v>
      </c>
      <c r="F47" s="303"/>
      <c r="G47" s="304" t="s">
        <v>230</v>
      </c>
      <c r="H47" s="94"/>
      <c r="I47" s="94" t="s">
        <v>230</v>
      </c>
      <c r="J47" s="303"/>
      <c r="K47" s="304" t="s">
        <v>230</v>
      </c>
      <c r="L47" s="94"/>
      <c r="M47" s="94" t="s">
        <v>230</v>
      </c>
      <c r="N47" s="303"/>
      <c r="O47" s="94">
        <v>57</v>
      </c>
      <c r="P47" s="625">
        <v>1200</v>
      </c>
      <c r="Q47" s="625"/>
      <c r="R47" s="59"/>
      <c r="S47" s="297">
        <v>351</v>
      </c>
      <c r="T47" s="625">
        <v>2450</v>
      </c>
      <c r="U47" s="625"/>
      <c r="V47" s="59"/>
      <c r="W47" s="304" t="s">
        <v>230</v>
      </c>
      <c r="X47" s="94"/>
      <c r="Y47" s="94" t="s">
        <v>55</v>
      </c>
      <c r="Z47" s="303"/>
      <c r="AA47" s="289">
        <v>114.8</v>
      </c>
    </row>
    <row r="48" spans="1:27" ht="19.5" customHeight="1">
      <c r="A48" s="284" t="s">
        <v>231</v>
      </c>
      <c r="B48" s="620">
        <v>441</v>
      </c>
      <c r="C48" s="621"/>
      <c r="D48" s="628">
        <v>134</v>
      </c>
      <c r="E48" s="628"/>
      <c r="F48" s="618">
        <v>117</v>
      </c>
      <c r="G48" s="619"/>
      <c r="H48" s="380"/>
      <c r="I48" s="381">
        <v>17</v>
      </c>
      <c r="J48" s="303"/>
      <c r="K48" s="304">
        <v>76</v>
      </c>
      <c r="L48" s="94"/>
      <c r="M48" s="94">
        <v>141</v>
      </c>
      <c r="N48" s="303"/>
      <c r="O48" s="94">
        <v>90</v>
      </c>
      <c r="P48" s="94"/>
      <c r="Q48" s="62">
        <v>577</v>
      </c>
      <c r="R48" s="59"/>
      <c r="S48" s="297">
        <v>185</v>
      </c>
      <c r="T48" s="625">
        <v>1203</v>
      </c>
      <c r="U48" s="625"/>
      <c r="V48" s="59"/>
      <c r="W48" s="278">
        <v>91</v>
      </c>
      <c r="X48" s="237"/>
      <c r="Y48" s="94" t="s">
        <v>55</v>
      </c>
      <c r="Z48" s="303"/>
      <c r="AA48" s="289">
        <v>56.6</v>
      </c>
    </row>
    <row r="49" spans="1:27" ht="19.5" customHeight="1" hidden="1">
      <c r="A49" s="284" t="s">
        <v>232</v>
      </c>
      <c r="B49" s="618">
        <v>187</v>
      </c>
      <c r="C49" s="619"/>
      <c r="D49" s="628">
        <v>113</v>
      </c>
      <c r="E49" s="628"/>
      <c r="F49" s="618">
        <v>103</v>
      </c>
      <c r="G49" s="619"/>
      <c r="H49" s="380"/>
      <c r="I49" s="381">
        <v>10</v>
      </c>
      <c r="J49" s="95"/>
      <c r="K49" s="297">
        <v>56</v>
      </c>
      <c r="L49" s="293"/>
      <c r="M49" s="293">
        <v>84</v>
      </c>
      <c r="N49" s="95"/>
      <c r="O49" s="293">
        <v>50</v>
      </c>
      <c r="P49" s="293"/>
      <c r="Q49" s="293">
        <v>481</v>
      </c>
      <c r="R49" s="95"/>
      <c r="S49" s="297">
        <v>95</v>
      </c>
      <c r="T49" s="293"/>
      <c r="U49" s="293">
        <v>812</v>
      </c>
      <c r="V49" s="95"/>
      <c r="W49" s="297">
        <v>67</v>
      </c>
      <c r="X49" s="293"/>
      <c r="Y49" s="94" t="s">
        <v>55</v>
      </c>
      <c r="Z49" s="303"/>
      <c r="AA49" s="289">
        <v>38.2</v>
      </c>
    </row>
    <row r="50" spans="1:27" ht="19.5" customHeight="1" hidden="1">
      <c r="A50" s="284" t="s">
        <v>233</v>
      </c>
      <c r="B50" s="620">
        <v>240</v>
      </c>
      <c r="C50" s="621"/>
      <c r="D50" s="625">
        <v>118</v>
      </c>
      <c r="E50" s="625"/>
      <c r="F50" s="620">
        <v>105</v>
      </c>
      <c r="G50" s="621"/>
      <c r="H50" s="382"/>
      <c r="I50" s="383">
        <v>13</v>
      </c>
      <c r="J50" s="59"/>
      <c r="K50" s="295">
        <v>56</v>
      </c>
      <c r="L50" s="62"/>
      <c r="M50" s="62">
        <v>66</v>
      </c>
      <c r="N50" s="59"/>
      <c r="O50" s="62">
        <v>62</v>
      </c>
      <c r="P50" s="62"/>
      <c r="Q50" s="62">
        <v>384</v>
      </c>
      <c r="R50" s="59"/>
      <c r="S50" s="295">
        <v>90</v>
      </c>
      <c r="T50" s="62"/>
      <c r="U50" s="62">
        <v>776</v>
      </c>
      <c r="V50" s="59"/>
      <c r="W50" s="295">
        <v>111</v>
      </c>
      <c r="X50" s="62"/>
      <c r="Y50" s="94" t="s">
        <v>55</v>
      </c>
      <c r="Z50" s="303"/>
      <c r="AA50" s="289">
        <v>36.6</v>
      </c>
    </row>
    <row r="51" spans="1:27" ht="19.5" customHeight="1" hidden="1">
      <c r="A51" s="284" t="s">
        <v>234</v>
      </c>
      <c r="B51" s="620">
        <v>235</v>
      </c>
      <c r="C51" s="621"/>
      <c r="D51" s="625">
        <v>123</v>
      </c>
      <c r="E51" s="625"/>
      <c r="F51" s="620">
        <v>113</v>
      </c>
      <c r="G51" s="621"/>
      <c r="H51" s="62"/>
      <c r="I51" s="62">
        <v>10</v>
      </c>
      <c r="J51" s="59"/>
      <c r="K51" s="295">
        <v>55</v>
      </c>
      <c r="L51" s="62"/>
      <c r="M51" s="62">
        <v>57</v>
      </c>
      <c r="N51" s="59"/>
      <c r="O51" s="62">
        <v>53</v>
      </c>
      <c r="P51" s="62"/>
      <c r="Q51" s="62">
        <v>347</v>
      </c>
      <c r="R51" s="59"/>
      <c r="S51" s="295">
        <v>91</v>
      </c>
      <c r="T51" s="62"/>
      <c r="U51" s="62">
        <v>726</v>
      </c>
      <c r="V51" s="59"/>
      <c r="W51" s="295">
        <v>86</v>
      </c>
      <c r="X51" s="62"/>
      <c r="Y51" s="94" t="s">
        <v>55</v>
      </c>
      <c r="Z51" s="303"/>
      <c r="AA51" s="289">
        <v>34.4</v>
      </c>
    </row>
    <row r="52" spans="1:27" ht="19.5" customHeight="1" hidden="1">
      <c r="A52" s="284" t="s">
        <v>235</v>
      </c>
      <c r="B52" s="620">
        <v>187</v>
      </c>
      <c r="C52" s="621"/>
      <c r="D52" s="625">
        <v>85</v>
      </c>
      <c r="E52" s="625"/>
      <c r="F52" s="620">
        <v>80</v>
      </c>
      <c r="G52" s="621"/>
      <c r="H52" s="62"/>
      <c r="I52" s="62">
        <v>5</v>
      </c>
      <c r="J52" s="59"/>
      <c r="K52" s="295">
        <v>58</v>
      </c>
      <c r="L52" s="62"/>
      <c r="M52" s="62">
        <v>44</v>
      </c>
      <c r="N52" s="59"/>
      <c r="O52" s="62">
        <v>64</v>
      </c>
      <c r="P52" s="62"/>
      <c r="Q52" s="62">
        <v>384</v>
      </c>
      <c r="R52" s="59"/>
      <c r="S52" s="295">
        <v>124</v>
      </c>
      <c r="T52" s="62"/>
      <c r="U52" s="62">
        <v>759</v>
      </c>
      <c r="V52" s="59"/>
      <c r="W52" s="295">
        <v>97</v>
      </c>
      <c r="X52" s="62"/>
      <c r="Y52" s="94" t="s">
        <v>55</v>
      </c>
      <c r="Z52" s="303"/>
      <c r="AA52" s="289">
        <v>36.05957669192579</v>
      </c>
    </row>
    <row r="53" spans="1:27" ht="19.5" customHeight="1">
      <c r="A53" s="284" t="s">
        <v>236</v>
      </c>
      <c r="B53" s="620">
        <v>150</v>
      </c>
      <c r="C53" s="621"/>
      <c r="D53" s="625">
        <v>75</v>
      </c>
      <c r="E53" s="625"/>
      <c r="F53" s="620">
        <v>68</v>
      </c>
      <c r="G53" s="621"/>
      <c r="H53" s="62"/>
      <c r="I53" s="62">
        <v>7</v>
      </c>
      <c r="J53" s="59"/>
      <c r="K53" s="295">
        <v>34</v>
      </c>
      <c r="L53" s="62"/>
      <c r="M53" s="62">
        <v>41</v>
      </c>
      <c r="N53" s="59"/>
      <c r="O53" s="62">
        <v>50</v>
      </c>
      <c r="P53" s="62"/>
      <c r="Q53" s="62">
        <v>354</v>
      </c>
      <c r="R53" s="59"/>
      <c r="S53" s="295">
        <v>66</v>
      </c>
      <c r="T53" s="62"/>
      <c r="U53" s="62">
        <v>620</v>
      </c>
      <c r="V53" s="59"/>
      <c r="W53" s="304" t="s">
        <v>230</v>
      </c>
      <c r="X53" s="94"/>
      <c r="Y53" s="94" t="s">
        <v>55</v>
      </c>
      <c r="Z53" s="303"/>
      <c r="AA53" s="289">
        <v>29.6</v>
      </c>
    </row>
    <row r="54" spans="1:27" ht="19.5" customHeight="1">
      <c r="A54" s="284" t="s">
        <v>237</v>
      </c>
      <c r="B54" s="620">
        <v>136</v>
      </c>
      <c r="C54" s="621"/>
      <c r="D54" s="625">
        <v>69</v>
      </c>
      <c r="E54" s="625"/>
      <c r="F54" s="620">
        <v>64</v>
      </c>
      <c r="G54" s="621"/>
      <c r="H54" s="62"/>
      <c r="I54" s="62">
        <v>5</v>
      </c>
      <c r="J54" s="59"/>
      <c r="K54" s="295">
        <v>29</v>
      </c>
      <c r="L54" s="62"/>
      <c r="M54" s="62">
        <v>38</v>
      </c>
      <c r="N54" s="59"/>
      <c r="O54" s="62">
        <v>49</v>
      </c>
      <c r="P54" s="62"/>
      <c r="Q54" s="62">
        <v>374</v>
      </c>
      <c r="R54" s="59"/>
      <c r="S54" s="295">
        <v>69</v>
      </c>
      <c r="T54" s="62"/>
      <c r="U54" s="62">
        <v>628</v>
      </c>
      <c r="V54" s="59"/>
      <c r="W54" s="304" t="s">
        <v>230</v>
      </c>
      <c r="X54" s="94"/>
      <c r="Y54" s="94" t="s">
        <v>55</v>
      </c>
      <c r="Z54" s="303"/>
      <c r="AA54" s="289">
        <v>30.2</v>
      </c>
    </row>
    <row r="55" spans="1:27" ht="19.5" customHeight="1">
      <c r="A55" s="284" t="s">
        <v>238</v>
      </c>
      <c r="B55" s="626">
        <v>116</v>
      </c>
      <c r="C55" s="627"/>
      <c r="D55" s="625">
        <v>61</v>
      </c>
      <c r="E55" s="625"/>
      <c r="F55" s="620">
        <v>56</v>
      </c>
      <c r="G55" s="621"/>
      <c r="H55" s="62"/>
      <c r="I55" s="62">
        <v>5</v>
      </c>
      <c r="J55" s="59"/>
      <c r="K55" s="295">
        <v>45</v>
      </c>
      <c r="L55" s="62"/>
      <c r="M55" s="62">
        <v>10</v>
      </c>
      <c r="N55" s="59"/>
      <c r="O55" s="62">
        <v>40</v>
      </c>
      <c r="P55" s="62"/>
      <c r="Q55" s="62">
        <v>318</v>
      </c>
      <c r="R55" s="59"/>
      <c r="S55" s="295">
        <v>62</v>
      </c>
      <c r="T55" s="62"/>
      <c r="U55" s="62">
        <v>536</v>
      </c>
      <c r="V55" s="59"/>
      <c r="W55" s="304" t="s">
        <v>55</v>
      </c>
      <c r="X55" s="94"/>
      <c r="Y55" s="94">
        <v>20</v>
      </c>
      <c r="Z55" s="303"/>
      <c r="AA55" s="289">
        <v>25.9</v>
      </c>
    </row>
    <row r="56" spans="1:27" ht="19.5" customHeight="1">
      <c r="A56" s="284" t="s">
        <v>239</v>
      </c>
      <c r="B56" s="620">
        <v>137</v>
      </c>
      <c r="C56" s="621"/>
      <c r="D56" s="625">
        <v>74</v>
      </c>
      <c r="E56" s="625"/>
      <c r="F56" s="620">
        <v>71</v>
      </c>
      <c r="G56" s="621"/>
      <c r="H56" s="62"/>
      <c r="I56" s="62">
        <v>3</v>
      </c>
      <c r="J56" s="59"/>
      <c r="K56" s="295">
        <v>40</v>
      </c>
      <c r="L56" s="62"/>
      <c r="M56" s="62">
        <v>23</v>
      </c>
      <c r="N56" s="59"/>
      <c r="O56" s="62">
        <v>51</v>
      </c>
      <c r="P56" s="62"/>
      <c r="Q56" s="62">
        <v>257</v>
      </c>
      <c r="R56" s="59"/>
      <c r="S56" s="295">
        <v>108</v>
      </c>
      <c r="T56" s="62"/>
      <c r="U56" s="62">
        <v>553</v>
      </c>
      <c r="V56" s="59"/>
      <c r="W56" s="304" t="s">
        <v>230</v>
      </c>
      <c r="X56" s="94"/>
      <c r="Y56" s="94">
        <v>76</v>
      </c>
      <c r="Z56" s="303"/>
      <c r="AA56" s="289">
        <v>26.9</v>
      </c>
    </row>
    <row r="57" spans="1:29" ht="19.5" customHeight="1">
      <c r="A57" s="284" t="s">
        <v>287</v>
      </c>
      <c r="B57" s="620">
        <v>124</v>
      </c>
      <c r="C57" s="621"/>
      <c r="D57" s="625">
        <v>63</v>
      </c>
      <c r="E57" s="625"/>
      <c r="F57" s="620">
        <v>55</v>
      </c>
      <c r="G57" s="621"/>
      <c r="H57" s="62"/>
      <c r="I57" s="62">
        <v>8</v>
      </c>
      <c r="J57" s="390"/>
      <c r="K57" s="295">
        <v>49</v>
      </c>
      <c r="L57" s="391"/>
      <c r="M57" s="62">
        <v>12</v>
      </c>
      <c r="N57" s="59"/>
      <c r="O57" s="62">
        <v>39</v>
      </c>
      <c r="P57" s="391"/>
      <c r="Q57" s="62">
        <v>327</v>
      </c>
      <c r="R57" s="59"/>
      <c r="S57" s="295">
        <v>61</v>
      </c>
      <c r="T57" s="62"/>
      <c r="U57" s="62">
        <v>551</v>
      </c>
      <c r="V57" s="59"/>
      <c r="W57" s="304" t="s">
        <v>55</v>
      </c>
      <c r="X57" s="94"/>
      <c r="Y57" s="94">
        <v>41</v>
      </c>
      <c r="Z57" s="303"/>
      <c r="AA57" s="289">
        <v>26.97257119583947</v>
      </c>
      <c r="AB57" s="16" t="s">
        <v>290</v>
      </c>
      <c r="AC57" s="14" t="s">
        <v>289</v>
      </c>
    </row>
    <row r="58" spans="1:28" ht="19.5" customHeight="1">
      <c r="A58" s="284" t="s">
        <v>288</v>
      </c>
      <c r="B58" s="384"/>
      <c r="C58" s="385">
        <v>144</v>
      </c>
      <c r="D58" s="386"/>
      <c r="E58" s="386">
        <v>66</v>
      </c>
      <c r="F58" s="389"/>
      <c r="G58" s="385">
        <v>54</v>
      </c>
      <c r="H58" s="391"/>
      <c r="I58" s="62">
        <v>12</v>
      </c>
      <c r="J58" s="390"/>
      <c r="K58" s="295">
        <v>37</v>
      </c>
      <c r="L58" s="391"/>
      <c r="M58" s="62">
        <v>41</v>
      </c>
      <c r="N58" s="390"/>
      <c r="O58" s="62">
        <v>37</v>
      </c>
      <c r="P58" s="391"/>
      <c r="Q58" s="62">
        <v>275</v>
      </c>
      <c r="R58" s="390"/>
      <c r="S58" s="295">
        <v>105</v>
      </c>
      <c r="T58" s="62"/>
      <c r="U58" s="62">
        <v>561</v>
      </c>
      <c r="V58" s="390"/>
      <c r="W58" s="304">
        <v>0</v>
      </c>
      <c r="X58" s="237"/>
      <c r="Y58" s="94">
        <v>71</v>
      </c>
      <c r="Z58" s="303"/>
      <c r="AA58" s="289">
        <v>27.648216123296258</v>
      </c>
      <c r="AB58" s="16"/>
    </row>
    <row r="59" spans="1:28" ht="19.5" customHeight="1">
      <c r="A59" s="284" t="s">
        <v>308</v>
      </c>
      <c r="B59" s="384"/>
      <c r="C59" s="385">
        <v>131</v>
      </c>
      <c r="D59" s="386"/>
      <c r="E59" s="386">
        <v>56</v>
      </c>
      <c r="F59" s="389"/>
      <c r="G59" s="385">
        <v>51</v>
      </c>
      <c r="H59" s="391"/>
      <c r="I59" s="62">
        <v>5</v>
      </c>
      <c r="J59" s="390"/>
      <c r="K59" s="295">
        <v>43</v>
      </c>
      <c r="L59" s="391"/>
      <c r="M59" s="62">
        <v>32</v>
      </c>
      <c r="N59" s="390"/>
      <c r="O59" s="62">
        <v>31</v>
      </c>
      <c r="P59" s="391"/>
      <c r="Q59" s="62">
        <v>296</v>
      </c>
      <c r="R59" s="390"/>
      <c r="S59" s="295">
        <v>121</v>
      </c>
      <c r="T59" s="62"/>
      <c r="U59" s="62">
        <v>579</v>
      </c>
      <c r="V59" s="390"/>
      <c r="W59" s="304">
        <v>0</v>
      </c>
      <c r="X59" s="237"/>
      <c r="Y59" s="94">
        <v>168</v>
      </c>
      <c r="Z59" s="303"/>
      <c r="AA59" s="289">
        <v>0</v>
      </c>
      <c r="AB59" s="16"/>
    </row>
    <row r="60" spans="1:30" ht="19.5" customHeight="1">
      <c r="A60" s="284" t="s">
        <v>309</v>
      </c>
      <c r="B60" s="296"/>
      <c r="C60" s="484">
        <f>SUM(C62:C69)</f>
        <v>105</v>
      </c>
      <c r="D60" s="391"/>
      <c r="E60" s="391">
        <f>SUM(E62:E69)</f>
        <v>47</v>
      </c>
      <c r="F60" s="390"/>
      <c r="G60" s="484">
        <f>SUM(G62:G69)</f>
        <v>43</v>
      </c>
      <c r="H60" s="391"/>
      <c r="I60" s="391">
        <f>SUM(I62:I69)</f>
        <v>4</v>
      </c>
      <c r="J60" s="390"/>
      <c r="K60" s="484">
        <f>SUM(K62:K69)</f>
        <v>42</v>
      </c>
      <c r="L60" s="391"/>
      <c r="M60" s="391">
        <f>SUM(M62:M69)</f>
        <v>16</v>
      </c>
      <c r="N60" s="390"/>
      <c r="O60" s="391">
        <f>SUM(O62:O69)</f>
        <v>39</v>
      </c>
      <c r="P60" s="391"/>
      <c r="Q60" s="391">
        <f>SUM(Q62:Q69)</f>
        <v>274</v>
      </c>
      <c r="R60" s="390"/>
      <c r="S60" s="484">
        <f>SUM(S62:S69)</f>
        <v>125</v>
      </c>
      <c r="T60" s="391"/>
      <c r="U60" s="391">
        <f>SUM(U62:U69)</f>
        <v>543</v>
      </c>
      <c r="V60" s="390"/>
      <c r="W60" s="484">
        <f>SUM(W62:W69)</f>
        <v>0</v>
      </c>
      <c r="X60" s="391"/>
      <c r="Y60" s="485">
        <f>SUM(Y62:Y69)</f>
        <v>219</v>
      </c>
      <c r="Z60" s="486"/>
      <c r="AA60" s="487">
        <f>AC60/AB60*100000</f>
        <v>27.629931917405333</v>
      </c>
      <c r="AB60" s="488">
        <f>SUM(AB62:AB69)</f>
        <v>1965260</v>
      </c>
      <c r="AC60" s="208">
        <f>'第４表(1)(2)'!B18</f>
        <v>543</v>
      </c>
      <c r="AD60" s="208"/>
    </row>
    <row r="61" spans="1:30" ht="13.5" customHeight="1">
      <c r="A61" s="294"/>
      <c r="B61" s="298"/>
      <c r="C61" s="484"/>
      <c r="D61" s="391"/>
      <c r="E61" s="391"/>
      <c r="F61" s="390"/>
      <c r="G61" s="484"/>
      <c r="H61" s="391"/>
      <c r="I61" s="391"/>
      <c r="J61" s="390"/>
      <c r="K61" s="484"/>
      <c r="L61" s="391"/>
      <c r="M61" s="391"/>
      <c r="N61" s="390"/>
      <c r="O61" s="391"/>
      <c r="P61" s="391"/>
      <c r="Q61" s="391"/>
      <c r="R61" s="390"/>
      <c r="S61" s="484"/>
      <c r="T61" s="391"/>
      <c r="U61" s="391"/>
      <c r="V61" s="390"/>
      <c r="W61" s="484"/>
      <c r="X61" s="391"/>
      <c r="Y61" s="235"/>
      <c r="Z61" s="226"/>
      <c r="AA61" s="489"/>
      <c r="AB61" s="271"/>
      <c r="AC61" s="208"/>
      <c r="AD61" s="208"/>
    </row>
    <row r="62" spans="1:30" ht="19.5" customHeight="1">
      <c r="A62" s="287" t="s">
        <v>71</v>
      </c>
      <c r="B62" s="299"/>
      <c r="C62" s="490">
        <f>E62+K62+M62</f>
        <v>29</v>
      </c>
      <c r="D62" s="235"/>
      <c r="E62" s="235">
        <f>SUM(G62:I62)</f>
        <v>17</v>
      </c>
      <c r="F62" s="226"/>
      <c r="G62" s="490">
        <v>15</v>
      </c>
      <c r="H62" s="235"/>
      <c r="I62" s="237">
        <v>2</v>
      </c>
      <c r="J62" s="207"/>
      <c r="K62" s="490">
        <v>12</v>
      </c>
      <c r="L62" s="235"/>
      <c r="M62" s="235">
        <v>0</v>
      </c>
      <c r="N62" s="226"/>
      <c r="O62" s="237">
        <v>8</v>
      </c>
      <c r="P62" s="237"/>
      <c r="Q62" s="235">
        <v>89</v>
      </c>
      <c r="R62" s="226"/>
      <c r="S62" s="490">
        <v>17</v>
      </c>
      <c r="T62" s="235"/>
      <c r="U62" s="235">
        <f>C62+O62+Q62+S62</f>
        <v>143</v>
      </c>
      <c r="V62" s="226"/>
      <c r="W62" s="278">
        <v>0</v>
      </c>
      <c r="X62" s="237"/>
      <c r="Y62" s="235">
        <v>37</v>
      </c>
      <c r="Z62" s="226"/>
      <c r="AA62" s="489">
        <f aca="true" t="shared" si="2" ref="AA62:AA69">AC62/AB62*100000</f>
        <v>29.686280371348378</v>
      </c>
      <c r="AB62" s="271">
        <v>481704</v>
      </c>
      <c r="AC62" s="208">
        <f>'第４表(1)(2)'!B20</f>
        <v>143</v>
      </c>
      <c r="AD62" s="208"/>
    </row>
    <row r="63" spans="1:30" ht="19.5" customHeight="1">
      <c r="A63" s="287" t="s">
        <v>72</v>
      </c>
      <c r="B63" s="299"/>
      <c r="C63" s="490">
        <f aca="true" t="shared" si="3" ref="C63:C68">E63+K63+M63</f>
        <v>5</v>
      </c>
      <c r="D63" s="235"/>
      <c r="E63" s="235">
        <f aca="true" t="shared" si="4" ref="E63:E69">SUM(G63:I63)</f>
        <v>2</v>
      </c>
      <c r="F63" s="226"/>
      <c r="G63" s="490">
        <v>2</v>
      </c>
      <c r="H63" s="235"/>
      <c r="I63" s="237">
        <v>0</v>
      </c>
      <c r="J63" s="207"/>
      <c r="K63" s="490">
        <v>1</v>
      </c>
      <c r="L63" s="235"/>
      <c r="M63" s="237">
        <v>2</v>
      </c>
      <c r="N63" s="207"/>
      <c r="O63" s="235">
        <v>6</v>
      </c>
      <c r="P63" s="235"/>
      <c r="Q63" s="235">
        <v>20</v>
      </c>
      <c r="R63" s="226"/>
      <c r="S63" s="278">
        <v>2</v>
      </c>
      <c r="T63" s="237"/>
      <c r="U63" s="235">
        <f>C63+O63+Q63+S63</f>
        <v>33</v>
      </c>
      <c r="V63" s="226"/>
      <c r="W63" s="278">
        <v>0</v>
      </c>
      <c r="X63" s="237"/>
      <c r="Y63" s="237">
        <v>10</v>
      </c>
      <c r="Z63" s="207"/>
      <c r="AA63" s="489">
        <f t="shared" si="2"/>
        <v>15.91788301803062</v>
      </c>
      <c r="AB63" s="271">
        <v>207314</v>
      </c>
      <c r="AC63" s="208">
        <f>'第４表(1)(2)'!B21</f>
        <v>33</v>
      </c>
      <c r="AD63" s="208"/>
    </row>
    <row r="64" spans="1:30" ht="19.5" customHeight="1">
      <c r="A64" s="287" t="s">
        <v>73</v>
      </c>
      <c r="B64" s="299"/>
      <c r="C64" s="490">
        <f t="shared" si="3"/>
        <v>9</v>
      </c>
      <c r="D64" s="235"/>
      <c r="E64" s="235">
        <f t="shared" si="4"/>
        <v>1</v>
      </c>
      <c r="F64" s="226"/>
      <c r="G64" s="490">
        <v>1</v>
      </c>
      <c r="H64" s="235"/>
      <c r="I64" s="237">
        <v>0</v>
      </c>
      <c r="J64" s="207"/>
      <c r="K64" s="278">
        <v>7</v>
      </c>
      <c r="L64" s="237"/>
      <c r="M64" s="237">
        <v>1</v>
      </c>
      <c r="N64" s="207"/>
      <c r="O64" s="235">
        <v>4</v>
      </c>
      <c r="P64" s="235"/>
      <c r="Q64" s="235">
        <v>14</v>
      </c>
      <c r="R64" s="226"/>
      <c r="S64" s="490">
        <v>7</v>
      </c>
      <c r="T64" s="235"/>
      <c r="U64" s="235">
        <f aca="true" t="shared" si="5" ref="U64:U69">C64+O64+Q64+S64</f>
        <v>34</v>
      </c>
      <c r="V64" s="226"/>
      <c r="W64" s="278">
        <v>0</v>
      </c>
      <c r="X64" s="237"/>
      <c r="Y64" s="237">
        <v>12</v>
      </c>
      <c r="Z64" s="207"/>
      <c r="AA64" s="489">
        <f t="shared" si="2"/>
        <v>23.121072817778742</v>
      </c>
      <c r="AB64" s="271">
        <v>147052</v>
      </c>
      <c r="AC64" s="208">
        <f>'第４表(1)(2)'!B22</f>
        <v>34</v>
      </c>
      <c r="AD64" s="208"/>
    </row>
    <row r="65" spans="1:30" ht="19.5" customHeight="1">
      <c r="A65" s="287" t="s">
        <v>74</v>
      </c>
      <c r="B65" s="299"/>
      <c r="C65" s="490">
        <f t="shared" si="3"/>
        <v>16</v>
      </c>
      <c r="D65" s="235"/>
      <c r="E65" s="235">
        <f t="shared" si="4"/>
        <v>8</v>
      </c>
      <c r="F65" s="226"/>
      <c r="G65" s="490">
        <v>8</v>
      </c>
      <c r="H65" s="235"/>
      <c r="I65" s="237">
        <v>0</v>
      </c>
      <c r="J65" s="207"/>
      <c r="K65" s="490">
        <v>6</v>
      </c>
      <c r="L65" s="235"/>
      <c r="M65" s="235">
        <v>2</v>
      </c>
      <c r="N65" s="226"/>
      <c r="O65" s="235">
        <v>10</v>
      </c>
      <c r="P65" s="235"/>
      <c r="Q65" s="235">
        <v>54</v>
      </c>
      <c r="R65" s="226"/>
      <c r="S65" s="490">
        <v>19</v>
      </c>
      <c r="T65" s="235"/>
      <c r="U65" s="235">
        <f t="shared" si="5"/>
        <v>99</v>
      </c>
      <c r="V65" s="226"/>
      <c r="W65" s="278">
        <v>0</v>
      </c>
      <c r="X65" s="237"/>
      <c r="Y65" s="237">
        <v>69</v>
      </c>
      <c r="Z65" s="207"/>
      <c r="AA65" s="489">
        <f t="shared" si="2"/>
        <v>38.64244032865591</v>
      </c>
      <c r="AB65" s="271">
        <v>256195</v>
      </c>
      <c r="AC65" s="208">
        <f>'第４表(1)(2)'!B23</f>
        <v>99</v>
      </c>
      <c r="AD65" s="208"/>
    </row>
    <row r="66" spans="1:30" ht="19.5" customHeight="1">
      <c r="A66" s="287" t="s">
        <v>75</v>
      </c>
      <c r="B66" s="299"/>
      <c r="C66" s="278">
        <f t="shared" si="3"/>
        <v>2</v>
      </c>
      <c r="D66" s="237"/>
      <c r="E66" s="237">
        <f t="shared" si="4"/>
        <v>1</v>
      </c>
      <c r="F66" s="207"/>
      <c r="G66" s="278">
        <v>1</v>
      </c>
      <c r="H66" s="237"/>
      <c r="I66" s="237">
        <v>0</v>
      </c>
      <c r="J66" s="207"/>
      <c r="K66" s="278">
        <v>0</v>
      </c>
      <c r="L66" s="237"/>
      <c r="M66" s="235">
        <v>1</v>
      </c>
      <c r="N66" s="226"/>
      <c r="O66" s="237">
        <v>0</v>
      </c>
      <c r="P66" s="237"/>
      <c r="Q66" s="235">
        <v>6</v>
      </c>
      <c r="R66" s="226"/>
      <c r="S66" s="278">
        <v>0</v>
      </c>
      <c r="T66" s="237"/>
      <c r="U66" s="235">
        <f t="shared" si="5"/>
        <v>8</v>
      </c>
      <c r="V66" s="226"/>
      <c r="W66" s="278">
        <v>0</v>
      </c>
      <c r="X66" s="237"/>
      <c r="Y66" s="237">
        <v>1</v>
      </c>
      <c r="Z66" s="207"/>
      <c r="AA66" s="489">
        <f t="shared" si="2"/>
        <v>27.68070308985848</v>
      </c>
      <c r="AB66" s="271">
        <v>28901</v>
      </c>
      <c r="AC66" s="208">
        <f>'第４表(1)(2)'!B24</f>
        <v>8</v>
      </c>
      <c r="AD66" s="208"/>
    </row>
    <row r="67" spans="1:30" ht="19.5" customHeight="1">
      <c r="A67" s="287" t="s">
        <v>76</v>
      </c>
      <c r="B67" s="299"/>
      <c r="C67" s="490">
        <f t="shared" si="3"/>
        <v>8</v>
      </c>
      <c r="D67" s="235"/>
      <c r="E67" s="235">
        <f t="shared" si="4"/>
        <v>2</v>
      </c>
      <c r="F67" s="226"/>
      <c r="G67" s="490">
        <v>2</v>
      </c>
      <c r="H67" s="235"/>
      <c r="I67" s="237">
        <v>0</v>
      </c>
      <c r="J67" s="207"/>
      <c r="K67" s="278">
        <v>5</v>
      </c>
      <c r="L67" s="237"/>
      <c r="M67" s="235">
        <v>1</v>
      </c>
      <c r="N67" s="226"/>
      <c r="O67" s="235">
        <v>1</v>
      </c>
      <c r="P67" s="235"/>
      <c r="Q67" s="235">
        <v>9</v>
      </c>
      <c r="R67" s="226"/>
      <c r="S67" s="490">
        <v>12</v>
      </c>
      <c r="T67" s="235"/>
      <c r="U67" s="235">
        <f t="shared" si="5"/>
        <v>30</v>
      </c>
      <c r="V67" s="226"/>
      <c r="W67" s="278">
        <v>0</v>
      </c>
      <c r="X67" s="237"/>
      <c r="Y67" s="235">
        <v>22</v>
      </c>
      <c r="Z67" s="226"/>
      <c r="AA67" s="489">
        <f t="shared" si="2"/>
        <v>16.448721111933548</v>
      </c>
      <c r="AB67" s="271">
        <v>182385</v>
      </c>
      <c r="AC67" s="208">
        <f>'第４表(1)(2)'!B25</f>
        <v>30</v>
      </c>
      <c r="AD67" s="208"/>
    </row>
    <row r="68" spans="1:30" ht="19.5" customHeight="1">
      <c r="A68" s="352" t="s">
        <v>32</v>
      </c>
      <c r="B68" s="355"/>
      <c r="C68" s="490">
        <f t="shared" si="3"/>
        <v>10</v>
      </c>
      <c r="D68" s="235"/>
      <c r="E68" s="235">
        <f t="shared" si="4"/>
        <v>5</v>
      </c>
      <c r="F68" s="226"/>
      <c r="G68" s="490">
        <v>5</v>
      </c>
      <c r="H68" s="235"/>
      <c r="I68" s="237">
        <v>0</v>
      </c>
      <c r="J68" s="207"/>
      <c r="K68" s="490">
        <v>3</v>
      </c>
      <c r="L68" s="235"/>
      <c r="M68" s="235">
        <v>2</v>
      </c>
      <c r="N68" s="226"/>
      <c r="O68" s="235">
        <v>6</v>
      </c>
      <c r="P68" s="235"/>
      <c r="Q68" s="235">
        <v>34</v>
      </c>
      <c r="R68" s="226"/>
      <c r="S68" s="490">
        <v>42</v>
      </c>
      <c r="T68" s="235"/>
      <c r="U68" s="235">
        <f t="shared" si="5"/>
        <v>92</v>
      </c>
      <c r="V68" s="226"/>
      <c r="W68" s="278">
        <v>0</v>
      </c>
      <c r="X68" s="237"/>
      <c r="Y68" s="235">
        <v>27</v>
      </c>
      <c r="Z68" s="226"/>
      <c r="AA68" s="489">
        <f t="shared" si="2"/>
        <v>27.753393003128288</v>
      </c>
      <c r="AB68" s="271">
        <v>331491</v>
      </c>
      <c r="AC68" s="208">
        <f>'第４表(1)(2)'!B26</f>
        <v>92</v>
      </c>
      <c r="AD68" s="208"/>
    </row>
    <row r="69" spans="1:30" ht="19.5" customHeight="1" thickBot="1">
      <c r="A69" s="354" t="s">
        <v>33</v>
      </c>
      <c r="B69" s="358"/>
      <c r="C69" s="491">
        <f>E69+K69+M69</f>
        <v>26</v>
      </c>
      <c r="D69" s="392"/>
      <c r="E69" s="392">
        <f t="shared" si="4"/>
        <v>11</v>
      </c>
      <c r="F69" s="280"/>
      <c r="G69" s="491">
        <v>9</v>
      </c>
      <c r="H69" s="392"/>
      <c r="I69" s="360">
        <v>2</v>
      </c>
      <c r="J69" s="393"/>
      <c r="K69" s="491">
        <v>8</v>
      </c>
      <c r="L69" s="392"/>
      <c r="M69" s="392">
        <v>7</v>
      </c>
      <c r="N69" s="280"/>
      <c r="O69" s="392">
        <v>4</v>
      </c>
      <c r="P69" s="392"/>
      <c r="Q69" s="392">
        <v>48</v>
      </c>
      <c r="R69" s="280"/>
      <c r="S69" s="491">
        <v>26</v>
      </c>
      <c r="T69" s="392"/>
      <c r="U69" s="392">
        <f t="shared" si="5"/>
        <v>104</v>
      </c>
      <c r="V69" s="280"/>
      <c r="W69" s="279">
        <v>0</v>
      </c>
      <c r="X69" s="360"/>
      <c r="Y69" s="392">
        <v>41</v>
      </c>
      <c r="Z69" s="280"/>
      <c r="AA69" s="492">
        <f t="shared" si="2"/>
        <v>31.49434615920392</v>
      </c>
      <c r="AB69" s="271">
        <v>330218</v>
      </c>
      <c r="AC69" s="208">
        <f>'第４表(1)(2)'!B27</f>
        <v>104</v>
      </c>
      <c r="AD69" s="208"/>
    </row>
    <row r="70" spans="1:16" ht="19.5" customHeight="1">
      <c r="A70" s="14" t="s">
        <v>274</v>
      </c>
      <c r="B70" s="14"/>
      <c r="C70" s="14"/>
      <c r="D70" s="14"/>
      <c r="E70" s="14"/>
      <c r="F70" s="14"/>
      <c r="G70" s="14"/>
      <c r="H70" s="14"/>
      <c r="I70" s="26"/>
      <c r="J70" s="26"/>
      <c r="K70" s="14"/>
      <c r="L70" s="14"/>
      <c r="M70" s="14"/>
      <c r="N70" s="14"/>
      <c r="O70" s="14"/>
      <c r="P70" s="14"/>
    </row>
    <row r="71" spans="1:16" ht="13.5">
      <c r="A71" s="14"/>
      <c r="B71" s="14"/>
      <c r="C71" s="14"/>
      <c r="D71" s="14"/>
      <c r="E71" s="14"/>
      <c r="F71" s="14"/>
      <c r="G71" s="14"/>
      <c r="H71" s="14"/>
      <c r="I71" s="14"/>
      <c r="J71" s="14"/>
      <c r="K71" s="14"/>
      <c r="L71" s="14"/>
      <c r="M71" s="14"/>
      <c r="N71" s="14"/>
      <c r="O71" s="14"/>
      <c r="P71" s="14"/>
    </row>
    <row r="72" spans="1:16" ht="13.5" hidden="1">
      <c r="A72" s="14"/>
      <c r="B72" s="14"/>
      <c r="C72" s="14"/>
      <c r="D72" s="14"/>
      <c r="E72" s="14"/>
      <c r="F72" s="14"/>
      <c r="G72" s="14"/>
      <c r="H72" s="14"/>
      <c r="I72" s="14"/>
      <c r="J72" s="14"/>
      <c r="K72" s="14"/>
      <c r="L72" s="14"/>
      <c r="M72" s="14"/>
      <c r="N72" s="14"/>
      <c r="O72" s="14"/>
      <c r="P72" s="14"/>
    </row>
    <row r="73" spans="1:22" ht="81" hidden="1">
      <c r="A73" s="14"/>
      <c r="B73" s="14"/>
      <c r="C73" s="25" t="s">
        <v>12</v>
      </c>
      <c r="D73" s="25"/>
      <c r="E73" s="25" t="s">
        <v>20</v>
      </c>
      <c r="F73" s="25"/>
      <c r="G73" s="25" t="s">
        <v>13</v>
      </c>
      <c r="H73" s="25"/>
      <c r="I73" s="25" t="s">
        <v>14</v>
      </c>
      <c r="J73" s="25"/>
      <c r="K73" s="25" t="s">
        <v>15</v>
      </c>
      <c r="L73" s="25"/>
      <c r="M73" s="25" t="s">
        <v>16</v>
      </c>
      <c r="N73" s="25"/>
      <c r="O73" s="25" t="s">
        <v>240</v>
      </c>
      <c r="P73" s="25"/>
      <c r="Q73" s="25" t="s">
        <v>18</v>
      </c>
      <c r="R73" s="25"/>
      <c r="U73" s="25" t="s">
        <v>19</v>
      </c>
      <c r="V73" s="25"/>
    </row>
    <row r="74" spans="1:22" ht="13.5" hidden="1">
      <c r="A74" s="14"/>
      <c r="B74" s="14"/>
      <c r="C74" s="21">
        <v>879</v>
      </c>
      <c r="D74" s="21"/>
      <c r="E74" s="21">
        <f aca="true" t="shared" si="6" ref="E74:E82">SUM(G74:I74)</f>
        <v>113</v>
      </c>
      <c r="F74" s="21"/>
      <c r="G74" s="21">
        <v>103</v>
      </c>
      <c r="H74" s="21"/>
      <c r="I74" s="21">
        <v>10</v>
      </c>
      <c r="J74" s="21"/>
      <c r="K74" s="21">
        <v>56</v>
      </c>
      <c r="L74" s="21"/>
      <c r="M74" s="21">
        <v>84</v>
      </c>
      <c r="N74" s="21"/>
      <c r="O74" s="21">
        <f>SUM(O75:O82)</f>
        <v>481</v>
      </c>
      <c r="P74" s="21"/>
      <c r="Q74" s="21">
        <v>95</v>
      </c>
      <c r="R74" s="21"/>
      <c r="U74" s="21">
        <v>67</v>
      </c>
      <c r="V74" s="21"/>
    </row>
    <row r="75" spans="1:22" ht="13.5" hidden="1">
      <c r="A75" s="14"/>
      <c r="B75" s="14"/>
      <c r="C75" s="21">
        <v>144</v>
      </c>
      <c r="D75" s="21"/>
      <c r="E75" s="21">
        <f t="shared" si="6"/>
        <v>30</v>
      </c>
      <c r="F75" s="21"/>
      <c r="G75" s="26">
        <v>27</v>
      </c>
      <c r="H75" s="26"/>
      <c r="I75" s="26">
        <v>3</v>
      </c>
      <c r="J75" s="26"/>
      <c r="K75" s="26">
        <v>10</v>
      </c>
      <c r="L75" s="26"/>
      <c r="M75" s="26">
        <v>26</v>
      </c>
      <c r="N75" s="26"/>
      <c r="O75" s="26">
        <v>66</v>
      </c>
      <c r="P75" s="26"/>
      <c r="Q75" s="26">
        <v>1</v>
      </c>
      <c r="R75" s="26"/>
      <c r="S75" s="26">
        <f>SUM(G74:U74)</f>
        <v>896</v>
      </c>
      <c r="T75" s="26"/>
      <c r="U75" s="26">
        <v>20</v>
      </c>
      <c r="V75" s="26"/>
    </row>
    <row r="76" spans="1:22" ht="13.5" hidden="1">
      <c r="A76" s="14"/>
      <c r="B76" s="14"/>
      <c r="C76" s="21">
        <v>122</v>
      </c>
      <c r="D76" s="21"/>
      <c r="E76" s="21">
        <f t="shared" si="6"/>
        <v>14</v>
      </c>
      <c r="F76" s="21"/>
      <c r="G76" s="26">
        <v>11</v>
      </c>
      <c r="H76" s="26"/>
      <c r="I76" s="26">
        <v>3</v>
      </c>
      <c r="J76" s="26"/>
      <c r="K76" s="26">
        <v>9</v>
      </c>
      <c r="L76" s="26"/>
      <c r="M76" s="26">
        <v>12</v>
      </c>
      <c r="N76" s="26"/>
      <c r="O76" s="26">
        <v>57</v>
      </c>
      <c r="P76" s="26"/>
      <c r="Q76" s="26">
        <v>21</v>
      </c>
      <c r="R76" s="26"/>
      <c r="U76" s="26">
        <v>10</v>
      </c>
      <c r="V76" s="26"/>
    </row>
    <row r="77" spans="1:22" ht="13.5" hidden="1">
      <c r="A77" s="14"/>
      <c r="B77" s="14"/>
      <c r="C77" s="21">
        <v>81</v>
      </c>
      <c r="D77" s="21"/>
      <c r="E77" s="21">
        <f t="shared" si="6"/>
        <v>10</v>
      </c>
      <c r="F77" s="21"/>
      <c r="G77" s="26">
        <v>10</v>
      </c>
      <c r="H77" s="26"/>
      <c r="I77" s="26">
        <v>0</v>
      </c>
      <c r="J77" s="26"/>
      <c r="K77" s="26">
        <v>9</v>
      </c>
      <c r="L77" s="26"/>
      <c r="M77" s="26">
        <v>9</v>
      </c>
      <c r="N77" s="26"/>
      <c r="O77" s="26">
        <v>44</v>
      </c>
      <c r="P77" s="26"/>
      <c r="Q77" s="26">
        <v>3</v>
      </c>
      <c r="R77" s="26"/>
      <c r="U77" s="26">
        <v>9</v>
      </c>
      <c r="V77" s="26"/>
    </row>
    <row r="78" spans="1:22" ht="13.5" hidden="1">
      <c r="A78" s="14"/>
      <c r="B78" s="14"/>
      <c r="C78" s="21">
        <v>117</v>
      </c>
      <c r="D78" s="21"/>
      <c r="E78" s="21">
        <f t="shared" si="6"/>
        <v>17</v>
      </c>
      <c r="F78" s="21"/>
      <c r="G78" s="26">
        <v>15</v>
      </c>
      <c r="H78" s="26"/>
      <c r="I78" s="26">
        <v>2</v>
      </c>
      <c r="J78" s="26"/>
      <c r="K78" s="26">
        <v>4</v>
      </c>
      <c r="L78" s="26"/>
      <c r="M78" s="26">
        <v>10</v>
      </c>
      <c r="N78" s="26"/>
      <c r="O78" s="26">
        <v>64</v>
      </c>
      <c r="P78" s="26"/>
      <c r="Q78" s="26">
        <v>13</v>
      </c>
      <c r="R78" s="26"/>
      <c r="U78" s="26">
        <v>1</v>
      </c>
      <c r="V78" s="26"/>
    </row>
    <row r="79" spans="1:22" ht="13.5" hidden="1">
      <c r="A79" s="14"/>
      <c r="B79" s="14"/>
      <c r="C79" s="21">
        <v>20</v>
      </c>
      <c r="D79" s="21"/>
      <c r="E79" s="21">
        <f t="shared" si="6"/>
        <v>2</v>
      </c>
      <c r="F79" s="21"/>
      <c r="G79" s="26">
        <v>2</v>
      </c>
      <c r="H79" s="26"/>
      <c r="I79" s="26">
        <v>0</v>
      </c>
      <c r="J79" s="26"/>
      <c r="K79" s="26">
        <v>2</v>
      </c>
      <c r="L79" s="26"/>
      <c r="M79" s="26">
        <v>3</v>
      </c>
      <c r="N79" s="26"/>
      <c r="O79" s="26">
        <v>10</v>
      </c>
      <c r="P79" s="26"/>
      <c r="Q79" s="26">
        <v>3</v>
      </c>
      <c r="R79" s="26"/>
      <c r="U79" s="26">
        <v>0</v>
      </c>
      <c r="V79" s="26"/>
    </row>
    <row r="80" spans="1:22" ht="13.5" hidden="1">
      <c r="A80" s="14"/>
      <c r="B80" s="14"/>
      <c r="C80" s="21">
        <v>86</v>
      </c>
      <c r="D80" s="21"/>
      <c r="E80" s="21">
        <f t="shared" si="6"/>
        <v>7</v>
      </c>
      <c r="F80" s="21"/>
      <c r="G80" s="26">
        <v>6</v>
      </c>
      <c r="H80" s="26"/>
      <c r="I80" s="26">
        <v>1</v>
      </c>
      <c r="J80" s="26"/>
      <c r="K80" s="26">
        <v>3</v>
      </c>
      <c r="L80" s="26"/>
      <c r="M80" s="26">
        <v>5</v>
      </c>
      <c r="N80" s="26"/>
      <c r="O80" s="26">
        <v>62</v>
      </c>
      <c r="P80" s="26"/>
      <c r="Q80" s="26">
        <v>5</v>
      </c>
      <c r="R80" s="26"/>
      <c r="U80" s="26">
        <v>7</v>
      </c>
      <c r="V80" s="26"/>
    </row>
    <row r="81" spans="1:22" ht="13.5" hidden="1">
      <c r="A81" s="14"/>
      <c r="B81" s="14"/>
      <c r="C81" s="21">
        <v>117</v>
      </c>
      <c r="D81" s="21"/>
      <c r="E81" s="21">
        <f t="shared" si="6"/>
        <v>18</v>
      </c>
      <c r="F81" s="21"/>
      <c r="G81" s="26">
        <v>18</v>
      </c>
      <c r="H81" s="26"/>
      <c r="I81" s="26">
        <v>0</v>
      </c>
      <c r="J81" s="26"/>
      <c r="K81" s="26">
        <v>6</v>
      </c>
      <c r="L81" s="26"/>
      <c r="M81" s="26">
        <v>12</v>
      </c>
      <c r="N81" s="26"/>
      <c r="O81" s="26">
        <v>54</v>
      </c>
      <c r="P81" s="26"/>
      <c r="Q81" s="26">
        <v>20</v>
      </c>
      <c r="R81" s="26"/>
      <c r="U81" s="26">
        <v>9</v>
      </c>
      <c r="V81" s="26"/>
    </row>
    <row r="82" spans="1:22" ht="13.5" hidden="1">
      <c r="A82" s="14"/>
      <c r="B82" s="14"/>
      <c r="C82" s="21">
        <v>192</v>
      </c>
      <c r="D82" s="21"/>
      <c r="E82" s="21">
        <f t="shared" si="6"/>
        <v>15</v>
      </c>
      <c r="F82" s="21"/>
      <c r="G82" s="26">
        <v>14</v>
      </c>
      <c r="H82" s="26"/>
      <c r="I82" s="26">
        <v>1</v>
      </c>
      <c r="J82" s="26"/>
      <c r="K82" s="26">
        <v>13</v>
      </c>
      <c r="L82" s="26"/>
      <c r="M82" s="26">
        <v>7</v>
      </c>
      <c r="N82" s="26"/>
      <c r="O82" s="26">
        <v>124</v>
      </c>
      <c r="P82" s="26"/>
      <c r="Q82" s="26">
        <v>29</v>
      </c>
      <c r="R82" s="26"/>
      <c r="U82" s="26">
        <v>11</v>
      </c>
      <c r="V82" s="26"/>
    </row>
    <row r="83" spans="1:16" ht="13.5" hidden="1">
      <c r="A83" s="14"/>
      <c r="B83" s="14"/>
      <c r="C83" s="14"/>
      <c r="D83" s="14"/>
      <c r="E83" s="14"/>
      <c r="F83" s="14"/>
      <c r="G83" s="14"/>
      <c r="H83" s="14"/>
      <c r="I83" s="14"/>
      <c r="J83" s="14"/>
      <c r="K83" s="14"/>
      <c r="L83" s="14"/>
      <c r="M83" s="14"/>
      <c r="N83" s="14"/>
      <c r="O83" s="14"/>
      <c r="P83" s="14"/>
    </row>
    <row r="84" spans="1:16" ht="13.5">
      <c r="A84" s="14"/>
      <c r="B84" s="14"/>
      <c r="C84" s="14"/>
      <c r="D84" s="14"/>
      <c r="E84" s="14"/>
      <c r="F84" s="14"/>
      <c r="G84" s="14"/>
      <c r="H84" s="14"/>
      <c r="I84" s="14"/>
      <c r="J84" s="14"/>
      <c r="K84" s="14"/>
      <c r="L84" s="14"/>
      <c r="M84" s="14"/>
      <c r="N84" s="14"/>
      <c r="O84" s="14"/>
      <c r="P84" s="14"/>
    </row>
    <row r="85" spans="1:16" ht="13.5">
      <c r="A85" s="14"/>
      <c r="B85" s="14"/>
      <c r="C85" s="14"/>
      <c r="D85" s="14"/>
      <c r="E85" s="14"/>
      <c r="F85" s="14"/>
      <c r="G85" s="14"/>
      <c r="H85" s="14"/>
      <c r="I85" s="14"/>
      <c r="J85" s="14"/>
      <c r="K85" s="14"/>
      <c r="L85" s="14"/>
      <c r="M85" s="14"/>
      <c r="N85" s="14"/>
      <c r="O85" s="14"/>
      <c r="P85" s="14"/>
    </row>
    <row r="86" spans="1:16" ht="13.5">
      <c r="A86" s="14"/>
      <c r="B86" s="14"/>
      <c r="C86" s="14"/>
      <c r="D86" s="14"/>
      <c r="E86" s="14"/>
      <c r="F86" s="14"/>
      <c r="G86" s="14"/>
      <c r="H86" s="14"/>
      <c r="I86" s="14"/>
      <c r="J86" s="14"/>
      <c r="K86" s="14"/>
      <c r="L86" s="14"/>
      <c r="M86" s="14"/>
      <c r="N86" s="14"/>
      <c r="O86" s="14"/>
      <c r="P86" s="14"/>
    </row>
    <row r="87" spans="1:16" ht="13.5">
      <c r="A87" s="14"/>
      <c r="B87" s="14"/>
      <c r="C87" s="14"/>
      <c r="D87" s="14"/>
      <c r="E87" s="14"/>
      <c r="F87" s="14"/>
      <c r="G87" s="14"/>
      <c r="H87" s="14"/>
      <c r="I87" s="14"/>
      <c r="J87" s="14"/>
      <c r="K87" s="14"/>
      <c r="L87" s="14"/>
      <c r="M87" s="14"/>
      <c r="N87" s="14"/>
      <c r="O87" s="14"/>
      <c r="P87" s="14"/>
    </row>
    <row r="88" spans="1:16" ht="13.5">
      <c r="A88" s="14"/>
      <c r="B88" s="14"/>
      <c r="C88" s="14"/>
      <c r="D88" s="14"/>
      <c r="E88" s="14"/>
      <c r="F88" s="14"/>
      <c r="G88" s="14"/>
      <c r="H88" s="14"/>
      <c r="I88" s="14"/>
      <c r="J88" s="14"/>
      <c r="K88" s="14"/>
      <c r="L88" s="14"/>
      <c r="M88" s="14"/>
      <c r="N88" s="14"/>
      <c r="O88" s="14"/>
      <c r="P88" s="14"/>
    </row>
    <row r="89" spans="1:16" ht="13.5">
      <c r="A89" s="14"/>
      <c r="B89" s="14"/>
      <c r="C89" s="14"/>
      <c r="D89" s="14"/>
      <c r="E89" s="14"/>
      <c r="F89" s="14"/>
      <c r="G89" s="14"/>
      <c r="H89" s="14"/>
      <c r="I89" s="14"/>
      <c r="J89" s="14"/>
      <c r="K89" s="14"/>
      <c r="L89" s="14"/>
      <c r="M89" s="14"/>
      <c r="N89" s="14"/>
      <c r="O89" s="14"/>
      <c r="P89" s="14"/>
    </row>
    <row r="90" spans="1:16" ht="13.5">
      <c r="A90" s="18"/>
      <c r="B90" s="18"/>
      <c r="C90" s="14"/>
      <c r="D90" s="14"/>
      <c r="E90" s="14"/>
      <c r="F90" s="14"/>
      <c r="G90" s="14"/>
      <c r="H90" s="14"/>
      <c r="I90" s="14"/>
      <c r="J90" s="14"/>
      <c r="K90" s="14"/>
      <c r="L90" s="14"/>
      <c r="M90" s="14"/>
      <c r="N90" s="14"/>
      <c r="O90" s="14"/>
      <c r="P90" s="14"/>
    </row>
    <row r="91" spans="1:16" ht="14.25">
      <c r="A91" s="640"/>
      <c r="B91" s="282"/>
      <c r="C91" s="14"/>
      <c r="D91" s="14"/>
      <c r="E91" s="14"/>
      <c r="F91" s="14"/>
      <c r="G91" s="14"/>
      <c r="H91" s="14"/>
      <c r="I91" s="14"/>
      <c r="J91" s="14"/>
      <c r="K91" s="14"/>
      <c r="L91" s="14"/>
      <c r="M91" s="14"/>
      <c r="N91" s="14"/>
      <c r="O91" s="14"/>
      <c r="P91" s="14"/>
    </row>
    <row r="92" spans="1:16" ht="14.25">
      <c r="A92" s="640"/>
      <c r="B92" s="282"/>
      <c r="C92" s="14"/>
      <c r="D92" s="14"/>
      <c r="E92" s="14"/>
      <c r="F92" s="14"/>
      <c r="G92" s="14"/>
      <c r="H92" s="14"/>
      <c r="I92" s="14"/>
      <c r="J92" s="14"/>
      <c r="K92" s="14"/>
      <c r="L92" s="14"/>
      <c r="M92" s="14"/>
      <c r="N92" s="14"/>
      <c r="O92" s="14"/>
      <c r="P92" s="14"/>
    </row>
    <row r="93" spans="1:16" ht="14.25">
      <c r="A93" s="640"/>
      <c r="B93" s="282"/>
      <c r="C93" s="14"/>
      <c r="D93" s="14"/>
      <c r="E93" s="14"/>
      <c r="F93" s="14"/>
      <c r="G93" s="14"/>
      <c r="H93" s="14"/>
      <c r="I93" s="14"/>
      <c r="J93" s="14"/>
      <c r="K93" s="14"/>
      <c r="L93" s="14"/>
      <c r="M93" s="14"/>
      <c r="N93" s="14"/>
      <c r="O93" s="14"/>
      <c r="P93" s="14"/>
    </row>
    <row r="94" spans="1:16" ht="14.25">
      <c r="A94" s="640"/>
      <c r="B94" s="282"/>
      <c r="C94" s="14"/>
      <c r="D94" s="14"/>
      <c r="E94" s="14"/>
      <c r="F94" s="14"/>
      <c r="G94" s="14"/>
      <c r="H94" s="14"/>
      <c r="I94" s="14"/>
      <c r="J94" s="14"/>
      <c r="K94" s="14"/>
      <c r="L94" s="14"/>
      <c r="M94" s="14"/>
      <c r="N94" s="14"/>
      <c r="O94" s="14"/>
      <c r="P94" s="14"/>
    </row>
    <row r="95" spans="1:16" ht="14.25">
      <c r="A95" s="353"/>
      <c r="B95" s="93"/>
      <c r="C95" s="14"/>
      <c r="D95" s="14"/>
      <c r="E95" s="14"/>
      <c r="F95" s="14"/>
      <c r="G95" s="14"/>
      <c r="H95" s="14"/>
      <c r="I95" s="14"/>
      <c r="J95" s="14"/>
      <c r="K95" s="14"/>
      <c r="L95" s="14"/>
      <c r="M95" s="14"/>
      <c r="N95" s="14"/>
      <c r="O95" s="14"/>
      <c r="P95" s="14"/>
    </row>
  </sheetData>
  <sheetProtection/>
  <mergeCells count="64">
    <mergeCell ref="X3:Y3"/>
    <mergeCell ref="N3:O3"/>
    <mergeCell ref="P3:Q3"/>
    <mergeCell ref="R3:S3"/>
    <mergeCell ref="T3:U3"/>
    <mergeCell ref="F3:G3"/>
    <mergeCell ref="H3:I3"/>
    <mergeCell ref="J3:K3"/>
    <mergeCell ref="L3:M3"/>
    <mergeCell ref="A42:A45"/>
    <mergeCell ref="A91:A94"/>
    <mergeCell ref="B46:C46"/>
    <mergeCell ref="B47:C47"/>
    <mergeCell ref="B48:C48"/>
    <mergeCell ref="B49:C49"/>
    <mergeCell ref="B50:C50"/>
    <mergeCell ref="B51:C51"/>
    <mergeCell ref="B52:C52"/>
    <mergeCell ref="B53:C53"/>
    <mergeCell ref="B42:M42"/>
    <mergeCell ref="B43:C45"/>
    <mergeCell ref="D43:I44"/>
    <mergeCell ref="J43:K45"/>
    <mergeCell ref="L43:M45"/>
    <mergeCell ref="R42:S45"/>
    <mergeCell ref="D45:E45"/>
    <mergeCell ref="F45:G45"/>
    <mergeCell ref="H45:I45"/>
    <mergeCell ref="P42:Q45"/>
    <mergeCell ref="N42:O45"/>
    <mergeCell ref="X42:Y45"/>
    <mergeCell ref="V42:W45"/>
    <mergeCell ref="T42:U45"/>
    <mergeCell ref="Z42:AA45"/>
    <mergeCell ref="D54:E54"/>
    <mergeCell ref="F51:G51"/>
    <mergeCell ref="F52:G52"/>
    <mergeCell ref="F53:G53"/>
    <mergeCell ref="D48:E48"/>
    <mergeCell ref="B54:C54"/>
    <mergeCell ref="B55:C55"/>
    <mergeCell ref="B56:C56"/>
    <mergeCell ref="B57:C57"/>
    <mergeCell ref="D49:E49"/>
    <mergeCell ref="D55:E55"/>
    <mergeCell ref="D56:E56"/>
    <mergeCell ref="D57:E57"/>
    <mergeCell ref="D50:E50"/>
    <mergeCell ref="D51:E51"/>
    <mergeCell ref="D52:E52"/>
    <mergeCell ref="D53:E53"/>
    <mergeCell ref="F54:G54"/>
    <mergeCell ref="F55:G55"/>
    <mergeCell ref="F56:G56"/>
    <mergeCell ref="F57:G57"/>
    <mergeCell ref="F48:G48"/>
    <mergeCell ref="F49:G49"/>
    <mergeCell ref="F50:G50"/>
    <mergeCell ref="P46:Q46"/>
    <mergeCell ref="R46:S46"/>
    <mergeCell ref="T46:U46"/>
    <mergeCell ref="P47:Q47"/>
    <mergeCell ref="T47:U47"/>
    <mergeCell ref="T48:U48"/>
  </mergeCells>
  <printOptions/>
  <pageMargins left="0.984251968503937" right="0.7480314960629921" top="0.6692913385826772" bottom="0.4724409448818898" header="0.5118110236220472" footer="0.4330708661417323"/>
  <pageSetup horizontalDpi="300" verticalDpi="300" orientation="portrait" paperSize="9" scale="70" r:id="rId1"/>
  <colBreaks count="1" manualBreakCount="1">
    <brk id="15" max="69" man="1"/>
  </colBreaks>
</worksheet>
</file>

<file path=xl/worksheets/sheet4.xml><?xml version="1.0" encoding="utf-8"?>
<worksheet xmlns="http://schemas.openxmlformats.org/spreadsheetml/2006/main" xmlns:r="http://schemas.openxmlformats.org/officeDocument/2006/relationships">
  <dimension ref="A1:T107"/>
  <sheetViews>
    <sheetView view="pageBreakPreview" zoomScale="85" zoomScaleNormal="75" zoomScaleSheetLayoutView="85" zoomScalePageLayoutView="0" workbookViewId="0" topLeftCell="C1">
      <selection activeCell="I63" sqref="I63"/>
    </sheetView>
  </sheetViews>
  <sheetFormatPr defaultColWidth="9.00390625" defaultRowHeight="13.5"/>
  <cols>
    <col min="1" max="1" width="9.625" style="14" customWidth="1"/>
    <col min="2" max="11" width="11.00390625" style="14" customWidth="1"/>
    <col min="12" max="14" width="13.625" style="14" customWidth="1"/>
    <col min="15" max="17" width="12.50390625" style="14" customWidth="1"/>
    <col min="18" max="18" width="11.125" style="14" bestFit="1" customWidth="1"/>
    <col min="19" max="16384" width="9.00390625" style="14" customWidth="1"/>
  </cols>
  <sheetData>
    <row r="1" ht="14.25">
      <c r="A1" s="166" t="s">
        <v>285</v>
      </c>
    </row>
    <row r="3" spans="1:17" s="18" customFormat="1" ht="15.75" customHeight="1" thickBot="1">
      <c r="A3" s="77" t="s">
        <v>281</v>
      </c>
      <c r="B3" s="77"/>
      <c r="C3" s="77"/>
      <c r="D3" s="77"/>
      <c r="E3" s="77"/>
      <c r="F3" s="77"/>
      <c r="G3" s="77"/>
      <c r="H3" s="77"/>
      <c r="I3" s="77"/>
      <c r="J3" s="77"/>
      <c r="K3" s="77"/>
      <c r="L3" s="77"/>
      <c r="M3" s="77"/>
      <c r="N3" s="77"/>
      <c r="O3" s="77"/>
      <c r="P3" s="77"/>
      <c r="Q3" s="135"/>
    </row>
    <row r="4" spans="1:17" s="39" customFormat="1" ht="18" customHeight="1">
      <c r="A4" s="670" t="s">
        <v>79</v>
      </c>
      <c r="B4" s="97"/>
      <c r="C4" s="98"/>
      <c r="D4" s="680" t="s">
        <v>245</v>
      </c>
      <c r="E4" s="680"/>
      <c r="F4" s="680"/>
      <c r="G4" s="680"/>
      <c r="H4" s="680"/>
      <c r="I4" s="680"/>
      <c r="J4" s="98"/>
      <c r="K4" s="98"/>
      <c r="L4" s="671" t="s">
        <v>259</v>
      </c>
      <c r="M4" s="672"/>
      <c r="N4" s="672"/>
      <c r="O4" s="672"/>
      <c r="P4" s="672"/>
      <c r="Q4" s="672"/>
    </row>
    <row r="5" spans="1:18" s="28" customFormat="1" ht="18" customHeight="1">
      <c r="A5" s="606"/>
      <c r="B5" s="667" t="s">
        <v>257</v>
      </c>
      <c r="C5" s="668"/>
      <c r="D5" s="667" t="s">
        <v>129</v>
      </c>
      <c r="E5" s="668"/>
      <c r="F5" s="667" t="s">
        <v>130</v>
      </c>
      <c r="G5" s="668"/>
      <c r="H5" s="667" t="s">
        <v>258</v>
      </c>
      <c r="I5" s="669"/>
      <c r="J5" s="669" t="s">
        <v>105</v>
      </c>
      <c r="K5" s="668"/>
      <c r="L5" s="99" t="s">
        <v>128</v>
      </c>
      <c r="M5" s="99" t="s">
        <v>129</v>
      </c>
      <c r="N5" s="100" t="s">
        <v>130</v>
      </c>
      <c r="O5" s="99" t="s">
        <v>131</v>
      </c>
      <c r="P5" s="99" t="s">
        <v>105</v>
      </c>
      <c r="Q5" s="198" t="s">
        <v>299</v>
      </c>
      <c r="R5" s="39"/>
    </row>
    <row r="6" spans="1:19" ht="18" customHeight="1">
      <c r="A6" s="192" t="s">
        <v>191</v>
      </c>
      <c r="B6" s="110"/>
      <c r="C6" s="111">
        <v>453</v>
      </c>
      <c r="D6" s="112"/>
      <c r="E6" s="124">
        <v>1173</v>
      </c>
      <c r="F6" s="114"/>
      <c r="G6" s="121">
        <v>2451</v>
      </c>
      <c r="H6" s="112"/>
      <c r="I6" s="113">
        <v>342</v>
      </c>
      <c r="J6" s="112"/>
      <c r="K6" s="121">
        <f>SUM(C6:I6)</f>
        <v>4419</v>
      </c>
      <c r="L6" s="184">
        <v>173</v>
      </c>
      <c r="M6" s="164">
        <v>121</v>
      </c>
      <c r="N6" s="161">
        <v>1</v>
      </c>
      <c r="O6" s="162">
        <v>11</v>
      </c>
      <c r="P6" s="397" t="s">
        <v>304</v>
      </c>
      <c r="Q6" s="199">
        <v>14.5</v>
      </c>
      <c r="R6" s="20"/>
      <c r="S6" s="255"/>
    </row>
    <row r="7" spans="1:19" ht="18" customHeight="1">
      <c r="A7" s="205" t="s">
        <v>1</v>
      </c>
      <c r="B7" s="110"/>
      <c r="C7" s="111">
        <v>225</v>
      </c>
      <c r="D7" s="112"/>
      <c r="E7" s="113">
        <v>648</v>
      </c>
      <c r="F7" s="114"/>
      <c r="G7" s="121">
        <v>1477</v>
      </c>
      <c r="H7" s="112"/>
      <c r="I7" s="113" t="s">
        <v>300</v>
      </c>
      <c r="J7" s="112"/>
      <c r="K7" s="121">
        <f>SUM(C7,E7,G7,I7)</f>
        <v>2350</v>
      </c>
      <c r="L7" s="184">
        <v>129</v>
      </c>
      <c r="M7" s="164">
        <v>111</v>
      </c>
      <c r="N7" s="161">
        <v>1</v>
      </c>
      <c r="O7" s="162">
        <v>2</v>
      </c>
      <c r="P7" s="183">
        <v>243</v>
      </c>
      <c r="Q7" s="199">
        <v>11.4</v>
      </c>
      <c r="R7" s="20"/>
      <c r="S7" s="255"/>
    </row>
    <row r="8" spans="1:19" ht="18" customHeight="1">
      <c r="A8" s="193" t="s">
        <v>158</v>
      </c>
      <c r="B8" s="163">
        <v>148</v>
      </c>
      <c r="C8" s="91">
        <v>165</v>
      </c>
      <c r="D8" s="112" t="s">
        <v>301</v>
      </c>
      <c r="E8" s="90">
        <v>352</v>
      </c>
      <c r="F8" s="114">
        <v>747</v>
      </c>
      <c r="G8" s="91">
        <v>747</v>
      </c>
      <c r="H8" s="115">
        <v>28</v>
      </c>
      <c r="I8" s="90" t="s">
        <v>302</v>
      </c>
      <c r="J8" s="115">
        <f>SUM(B8,D8,F8,H8)</f>
        <v>923</v>
      </c>
      <c r="K8" s="122">
        <f>SUM(C8,E8,G8,I8)</f>
        <v>1264</v>
      </c>
      <c r="L8" s="161" t="s">
        <v>0</v>
      </c>
      <c r="M8" s="161" t="s">
        <v>0</v>
      </c>
      <c r="N8" s="161" t="s">
        <v>0</v>
      </c>
      <c r="O8" s="161" t="s">
        <v>0</v>
      </c>
      <c r="P8" s="161" t="s">
        <v>0</v>
      </c>
      <c r="Q8" s="200" t="s">
        <v>0</v>
      </c>
      <c r="R8" s="20"/>
      <c r="S8" s="255"/>
    </row>
    <row r="9" spans="1:20" ht="18" customHeight="1" hidden="1">
      <c r="A9" s="156" t="s">
        <v>159</v>
      </c>
      <c r="B9" s="164">
        <v>72</v>
      </c>
      <c r="C9" s="92">
        <v>77</v>
      </c>
      <c r="D9" s="116">
        <v>162</v>
      </c>
      <c r="E9" s="92">
        <v>224</v>
      </c>
      <c r="F9" s="116">
        <v>576</v>
      </c>
      <c r="G9" s="92">
        <v>576</v>
      </c>
      <c r="H9" s="116">
        <v>2</v>
      </c>
      <c r="I9" s="117">
        <v>2</v>
      </c>
      <c r="J9" s="118">
        <f>SUM(B9,D9,F9,H9)</f>
        <v>812</v>
      </c>
      <c r="K9" s="91">
        <f>SUM(C9,E9,G9,I9)</f>
        <v>879</v>
      </c>
      <c r="L9" s="182">
        <v>43</v>
      </c>
      <c r="M9" s="182" t="s">
        <v>303</v>
      </c>
      <c r="N9" s="161" t="s">
        <v>0</v>
      </c>
      <c r="O9" s="161" t="s">
        <v>0</v>
      </c>
      <c r="P9" s="161">
        <f>SUM(L9:O9)</f>
        <v>43</v>
      </c>
      <c r="Q9" s="200">
        <v>5.3</v>
      </c>
      <c r="R9" s="17"/>
      <c r="T9" s="20"/>
    </row>
    <row r="10" spans="1:18" ht="18" customHeight="1" hidden="1">
      <c r="A10" s="156" t="s">
        <v>160</v>
      </c>
      <c r="B10" s="163">
        <v>93</v>
      </c>
      <c r="C10" s="111">
        <v>96</v>
      </c>
      <c r="D10" s="110">
        <v>41313</v>
      </c>
      <c r="E10" s="111">
        <v>281</v>
      </c>
      <c r="F10" s="110">
        <v>472</v>
      </c>
      <c r="G10" s="111" t="s">
        <v>305</v>
      </c>
      <c r="H10" s="110">
        <v>3</v>
      </c>
      <c r="I10" s="119">
        <v>3</v>
      </c>
      <c r="J10" s="120">
        <f>SUM(B10,D10,F10,H10)</f>
        <v>41881</v>
      </c>
      <c r="K10" s="111">
        <f>SUM(C10,E10,G10,I10)</f>
        <v>380</v>
      </c>
      <c r="L10" s="163">
        <v>52</v>
      </c>
      <c r="M10" s="163">
        <v>65</v>
      </c>
      <c r="N10" s="163">
        <v>1</v>
      </c>
      <c r="O10" s="161" t="s">
        <v>0</v>
      </c>
      <c r="P10" s="163">
        <v>118</v>
      </c>
      <c r="Q10" s="199">
        <v>5.6</v>
      </c>
      <c r="R10" s="20"/>
    </row>
    <row r="11" spans="1:18" ht="18" customHeight="1" hidden="1">
      <c r="A11" s="156" t="s">
        <v>161</v>
      </c>
      <c r="B11" s="163">
        <v>91</v>
      </c>
      <c r="C11" s="111"/>
      <c r="D11" s="110">
        <v>181</v>
      </c>
      <c r="E11" s="111"/>
      <c r="F11" s="110">
        <v>446</v>
      </c>
      <c r="G11" s="123"/>
      <c r="H11" s="110">
        <v>8</v>
      </c>
      <c r="I11" s="119"/>
      <c r="J11" s="120">
        <f aca="true" t="shared" si="0" ref="J11:J16">SUM(B11:H11)</f>
        <v>726</v>
      </c>
      <c r="K11" s="111"/>
      <c r="L11" s="163">
        <v>60</v>
      </c>
      <c r="M11" s="163">
        <v>56</v>
      </c>
      <c r="N11" s="163">
        <v>6</v>
      </c>
      <c r="O11" s="163">
        <v>1</v>
      </c>
      <c r="P11" s="163">
        <v>123</v>
      </c>
      <c r="Q11" s="199">
        <v>5.8</v>
      </c>
      <c r="R11" s="20"/>
    </row>
    <row r="12" spans="1:17" ht="18" customHeight="1" hidden="1">
      <c r="A12" s="156" t="s">
        <v>162</v>
      </c>
      <c r="B12" s="163">
        <v>91</v>
      </c>
      <c r="C12" s="111"/>
      <c r="D12" s="110">
        <v>155</v>
      </c>
      <c r="E12" s="111"/>
      <c r="F12" s="110">
        <v>506</v>
      </c>
      <c r="G12" s="111"/>
      <c r="H12" s="110">
        <v>7</v>
      </c>
      <c r="I12" s="119"/>
      <c r="J12" s="120">
        <f t="shared" si="0"/>
        <v>759</v>
      </c>
      <c r="K12" s="111"/>
      <c r="L12" s="163">
        <v>33</v>
      </c>
      <c r="M12" s="163">
        <v>51</v>
      </c>
      <c r="N12" s="163">
        <v>1</v>
      </c>
      <c r="O12" s="161" t="s">
        <v>0</v>
      </c>
      <c r="P12" s="163">
        <v>85</v>
      </c>
      <c r="Q12" s="199">
        <v>4.0382925149060505</v>
      </c>
    </row>
    <row r="13" spans="1:18" ht="18" customHeight="1">
      <c r="A13" s="156" t="s">
        <v>163</v>
      </c>
      <c r="B13" s="163">
        <v>59</v>
      </c>
      <c r="C13" s="111"/>
      <c r="D13" s="110">
        <v>139</v>
      </c>
      <c r="E13" s="111"/>
      <c r="F13" s="110">
        <v>420</v>
      </c>
      <c r="G13" s="111"/>
      <c r="H13" s="110">
        <v>2</v>
      </c>
      <c r="I13" s="119"/>
      <c r="J13" s="120">
        <f t="shared" si="0"/>
        <v>620</v>
      </c>
      <c r="K13" s="111"/>
      <c r="L13" s="163">
        <v>31</v>
      </c>
      <c r="M13" s="163">
        <v>44</v>
      </c>
      <c r="N13" s="161" t="s">
        <v>0</v>
      </c>
      <c r="O13" s="161" t="s">
        <v>0</v>
      </c>
      <c r="P13" s="163">
        <v>75</v>
      </c>
      <c r="Q13" s="199">
        <v>3.6</v>
      </c>
      <c r="R13" s="24"/>
    </row>
    <row r="14" spans="1:18" ht="18" customHeight="1">
      <c r="A14" s="156" t="s">
        <v>164</v>
      </c>
      <c r="B14" s="163">
        <v>40</v>
      </c>
      <c r="C14" s="111"/>
      <c r="D14" s="110">
        <v>144</v>
      </c>
      <c r="E14" s="111"/>
      <c r="F14" s="110">
        <v>442</v>
      </c>
      <c r="G14" s="111"/>
      <c r="H14" s="110">
        <v>2</v>
      </c>
      <c r="I14" s="119"/>
      <c r="J14" s="120">
        <f t="shared" si="0"/>
        <v>628</v>
      </c>
      <c r="K14" s="111"/>
      <c r="L14" s="163">
        <v>21</v>
      </c>
      <c r="M14" s="163">
        <v>47</v>
      </c>
      <c r="N14" s="162">
        <v>1</v>
      </c>
      <c r="O14" s="161" t="s">
        <v>0</v>
      </c>
      <c r="P14" s="163">
        <v>69</v>
      </c>
      <c r="Q14" s="199">
        <v>3.3170110749711808</v>
      </c>
      <c r="R14" s="24"/>
    </row>
    <row r="15" spans="1:18" ht="18" customHeight="1">
      <c r="A15" s="156" t="s">
        <v>165</v>
      </c>
      <c r="B15" s="163">
        <v>44</v>
      </c>
      <c r="C15" s="111"/>
      <c r="D15" s="110">
        <v>110</v>
      </c>
      <c r="E15" s="111"/>
      <c r="F15" s="110">
        <v>380</v>
      </c>
      <c r="G15" s="111"/>
      <c r="H15" s="110">
        <v>2</v>
      </c>
      <c r="I15" s="119"/>
      <c r="J15" s="120">
        <f t="shared" si="0"/>
        <v>536</v>
      </c>
      <c r="K15" s="111"/>
      <c r="L15" s="163">
        <v>24</v>
      </c>
      <c r="M15" s="163">
        <v>37</v>
      </c>
      <c r="N15" s="162" t="s">
        <v>0</v>
      </c>
      <c r="O15" s="161" t="s">
        <v>0</v>
      </c>
      <c r="P15" s="163">
        <v>61</v>
      </c>
      <c r="Q15" s="199">
        <v>2.949207871774244</v>
      </c>
      <c r="R15" s="24"/>
    </row>
    <row r="16" spans="1:18" ht="18" customHeight="1">
      <c r="A16" s="156" t="s">
        <v>155</v>
      </c>
      <c r="B16" s="163">
        <v>55</v>
      </c>
      <c r="C16" s="111"/>
      <c r="D16" s="110">
        <v>132</v>
      </c>
      <c r="E16" s="111"/>
      <c r="F16" s="110">
        <v>364</v>
      </c>
      <c r="G16" s="111"/>
      <c r="H16" s="110">
        <v>2</v>
      </c>
      <c r="I16" s="119"/>
      <c r="J16" s="120">
        <f t="shared" si="0"/>
        <v>553</v>
      </c>
      <c r="K16" s="111"/>
      <c r="L16" s="163">
        <v>32</v>
      </c>
      <c r="M16" s="163">
        <v>42</v>
      </c>
      <c r="N16" s="162">
        <v>0</v>
      </c>
      <c r="O16" s="161">
        <v>0</v>
      </c>
      <c r="P16" s="163">
        <v>74</v>
      </c>
      <c r="Q16" s="199">
        <v>3.6</v>
      </c>
      <c r="R16" s="24"/>
    </row>
    <row r="17" spans="1:18" ht="18" customHeight="1">
      <c r="A17" s="156" t="s">
        <v>287</v>
      </c>
      <c r="B17" s="163">
        <v>55</v>
      </c>
      <c r="C17" s="111"/>
      <c r="D17" s="110">
        <v>107</v>
      </c>
      <c r="E17" s="111"/>
      <c r="F17" s="110">
        <v>386</v>
      </c>
      <c r="G17" s="111"/>
      <c r="H17" s="110">
        <v>3</v>
      </c>
      <c r="I17" s="119"/>
      <c r="J17" s="120">
        <v>551</v>
      </c>
      <c r="K17" s="111"/>
      <c r="L17" s="163">
        <v>40</v>
      </c>
      <c r="M17" s="163">
        <v>83</v>
      </c>
      <c r="N17" s="162">
        <v>0</v>
      </c>
      <c r="O17" s="161">
        <v>1</v>
      </c>
      <c r="P17" s="163">
        <v>124</v>
      </c>
      <c r="Q17" s="199">
        <v>6.0700523199348355</v>
      </c>
      <c r="R17" s="24"/>
    </row>
    <row r="18" spans="1:18" ht="18" customHeight="1">
      <c r="A18" s="156" t="s">
        <v>297</v>
      </c>
      <c r="B18" s="163">
        <v>55</v>
      </c>
      <c r="C18" s="111"/>
      <c r="D18" s="110">
        <v>117</v>
      </c>
      <c r="E18" s="111"/>
      <c r="F18" s="110">
        <v>363</v>
      </c>
      <c r="G18" s="111"/>
      <c r="H18" s="110">
        <v>26</v>
      </c>
      <c r="I18" s="119"/>
      <c r="J18" s="120">
        <v>561</v>
      </c>
      <c r="K18" s="111"/>
      <c r="L18" s="163">
        <v>49</v>
      </c>
      <c r="M18" s="163">
        <v>90</v>
      </c>
      <c r="N18" s="162">
        <v>0</v>
      </c>
      <c r="O18" s="161">
        <v>5</v>
      </c>
      <c r="P18" s="163">
        <v>144</v>
      </c>
      <c r="Q18" s="199">
        <v>7.096868309723105</v>
      </c>
      <c r="R18" s="24"/>
    </row>
    <row r="19" spans="1:18" ht="18" customHeight="1">
      <c r="A19" s="156" t="s">
        <v>308</v>
      </c>
      <c r="B19" s="163">
        <v>54</v>
      </c>
      <c r="C19" s="111"/>
      <c r="D19" s="110">
        <v>106</v>
      </c>
      <c r="E19" s="111"/>
      <c r="F19" s="110">
        <v>399</v>
      </c>
      <c r="G19" s="111"/>
      <c r="H19" s="110">
        <v>20</v>
      </c>
      <c r="I19" s="119"/>
      <c r="J19" s="120">
        <v>579</v>
      </c>
      <c r="K19" s="111"/>
      <c r="L19" s="163">
        <v>44</v>
      </c>
      <c r="M19" s="163">
        <v>85</v>
      </c>
      <c r="N19" s="162">
        <v>0</v>
      </c>
      <c r="O19" s="161">
        <v>2</v>
      </c>
      <c r="P19" s="163">
        <v>131</v>
      </c>
      <c r="Q19" s="199">
        <v>6.586240789946682</v>
      </c>
      <c r="R19" s="24"/>
    </row>
    <row r="20" spans="1:18" ht="18" customHeight="1">
      <c r="A20" s="156" t="s">
        <v>309</v>
      </c>
      <c r="B20" s="511">
        <f>SUM(B22:B29)</f>
        <v>55</v>
      </c>
      <c r="C20" s="272"/>
      <c r="D20" s="512">
        <f>SUM(D22:D29)</f>
        <v>89</v>
      </c>
      <c r="E20" s="272"/>
      <c r="F20" s="512">
        <f>SUM(F22:F29)</f>
        <v>386</v>
      </c>
      <c r="G20" s="272"/>
      <c r="H20" s="511">
        <f>SUM(H22:H29)</f>
        <v>13</v>
      </c>
      <c r="I20" s="273"/>
      <c r="J20" s="513">
        <f>SUM(J22:J29)</f>
        <v>543</v>
      </c>
      <c r="K20" s="272"/>
      <c r="L20" s="511">
        <f>SUM(L22:L29)</f>
        <v>55</v>
      </c>
      <c r="M20" s="511">
        <f>SUM(M22:M29)</f>
        <v>59</v>
      </c>
      <c r="N20" s="514">
        <f>SUM(N22:N29)</f>
        <v>1</v>
      </c>
      <c r="O20" s="514">
        <f>SUM(O22:O29)</f>
        <v>0</v>
      </c>
      <c r="P20" s="511">
        <f>SUM(P22:P29)</f>
        <v>115</v>
      </c>
      <c r="Q20" s="515">
        <f>P20/R20*100000</f>
        <v>5.851643039597814</v>
      </c>
      <c r="R20" s="276">
        <f>'第４表(1)(2)'!AB60</f>
        <v>1965260</v>
      </c>
    </row>
    <row r="21" spans="1:18" ht="18" customHeight="1">
      <c r="A21" s="194"/>
      <c r="B21" s="511"/>
      <c r="C21" s="272"/>
      <c r="D21" s="512"/>
      <c r="E21" s="272"/>
      <c r="F21" s="512"/>
      <c r="G21" s="272"/>
      <c r="H21" s="511"/>
      <c r="I21" s="273"/>
      <c r="J21" s="513"/>
      <c r="K21" s="272"/>
      <c r="L21" s="511"/>
      <c r="M21" s="511"/>
      <c r="N21" s="511"/>
      <c r="O21" s="511"/>
      <c r="P21" s="511"/>
      <c r="Q21" s="515"/>
      <c r="R21" s="185"/>
    </row>
    <row r="22" spans="1:18" ht="18" customHeight="1">
      <c r="A22" s="195" t="s">
        <v>71</v>
      </c>
      <c r="B22" s="226">
        <v>13</v>
      </c>
      <c r="C22" s="234"/>
      <c r="D22" s="516">
        <v>23</v>
      </c>
      <c r="E22" s="234"/>
      <c r="F22" s="516">
        <v>106</v>
      </c>
      <c r="G22" s="234"/>
      <c r="H22" s="207">
        <v>1</v>
      </c>
      <c r="I22" s="236"/>
      <c r="J22" s="517">
        <f>SUM(B22+D22+F22+H22)</f>
        <v>143</v>
      </c>
      <c r="K22" s="234"/>
      <c r="L22" s="518">
        <v>13</v>
      </c>
      <c r="M22" s="518">
        <v>17</v>
      </c>
      <c r="N22" s="207">
        <v>1</v>
      </c>
      <c r="O22" s="207">
        <v>0</v>
      </c>
      <c r="P22" s="511">
        <f>SUM(L22:O22)</f>
        <v>31</v>
      </c>
      <c r="Q22" s="515">
        <f>P22/R22*100000</f>
        <v>6.435487353229369</v>
      </c>
      <c r="R22" s="276">
        <f>'第４表(1)(2)'!AB62</f>
        <v>481704</v>
      </c>
    </row>
    <row r="23" spans="1:18" ht="18" customHeight="1">
      <c r="A23" s="195" t="s">
        <v>72</v>
      </c>
      <c r="B23" s="207">
        <v>1</v>
      </c>
      <c r="C23" s="234"/>
      <c r="D23" s="516">
        <v>11</v>
      </c>
      <c r="E23" s="234"/>
      <c r="F23" s="516">
        <v>21</v>
      </c>
      <c r="G23" s="234"/>
      <c r="H23" s="207">
        <v>0</v>
      </c>
      <c r="I23" s="236"/>
      <c r="J23" s="517">
        <f>SUM(B23+D23+F23+H23)</f>
        <v>33</v>
      </c>
      <c r="K23" s="234"/>
      <c r="L23" s="207">
        <v>1</v>
      </c>
      <c r="M23" s="518">
        <v>5</v>
      </c>
      <c r="N23" s="207">
        <v>0</v>
      </c>
      <c r="O23" s="207">
        <v>0</v>
      </c>
      <c r="P23" s="511">
        <f aca="true" t="shared" si="1" ref="P23:P28">SUM(L23:O23)</f>
        <v>6</v>
      </c>
      <c r="Q23" s="515">
        <f aca="true" t="shared" si="2" ref="Q23:Q29">P23/R23*100000</f>
        <v>2.89416054873284</v>
      </c>
      <c r="R23" s="276">
        <f>'第４表(1)(2)'!AB63</f>
        <v>207314</v>
      </c>
    </row>
    <row r="24" spans="1:18" ht="18" customHeight="1">
      <c r="A24" s="195" t="s">
        <v>73</v>
      </c>
      <c r="B24" s="226">
        <v>3</v>
      </c>
      <c r="C24" s="234"/>
      <c r="D24" s="516">
        <v>10</v>
      </c>
      <c r="E24" s="234"/>
      <c r="F24" s="516">
        <v>21</v>
      </c>
      <c r="G24" s="234"/>
      <c r="H24" s="207">
        <v>0</v>
      </c>
      <c r="I24" s="236"/>
      <c r="J24" s="517">
        <f aca="true" t="shared" si="3" ref="J24:J29">SUM(B24+D24+F24+H24)</f>
        <v>34</v>
      </c>
      <c r="K24" s="234"/>
      <c r="L24" s="518">
        <v>3</v>
      </c>
      <c r="M24" s="518">
        <v>6</v>
      </c>
      <c r="N24" s="207">
        <v>0</v>
      </c>
      <c r="O24" s="207">
        <v>0</v>
      </c>
      <c r="P24" s="511">
        <f t="shared" si="1"/>
        <v>9</v>
      </c>
      <c r="Q24" s="515">
        <f t="shared" si="2"/>
        <v>6.120283981176726</v>
      </c>
      <c r="R24" s="276">
        <f>'第４表(1)(2)'!AB64</f>
        <v>147052</v>
      </c>
    </row>
    <row r="25" spans="1:18" ht="18" customHeight="1">
      <c r="A25" s="195" t="s">
        <v>74</v>
      </c>
      <c r="B25" s="226">
        <v>15</v>
      </c>
      <c r="C25" s="234"/>
      <c r="D25" s="207">
        <v>12</v>
      </c>
      <c r="E25" s="234"/>
      <c r="F25" s="516">
        <v>71</v>
      </c>
      <c r="G25" s="234"/>
      <c r="H25" s="207">
        <v>1</v>
      </c>
      <c r="I25" s="236"/>
      <c r="J25" s="517">
        <f t="shared" si="3"/>
        <v>99</v>
      </c>
      <c r="K25" s="234"/>
      <c r="L25" s="518">
        <v>15</v>
      </c>
      <c r="M25" s="207">
        <v>5</v>
      </c>
      <c r="N25" s="207">
        <v>0</v>
      </c>
      <c r="O25" s="207">
        <v>0</v>
      </c>
      <c r="P25" s="511">
        <f t="shared" si="1"/>
        <v>20</v>
      </c>
      <c r="Q25" s="515">
        <f t="shared" si="2"/>
        <v>7.806553601748668</v>
      </c>
      <c r="R25" s="276">
        <f>'第４表(1)(2)'!AB65</f>
        <v>256195</v>
      </c>
    </row>
    <row r="26" spans="1:18" ht="18" customHeight="1">
      <c r="A26" s="195" t="s">
        <v>107</v>
      </c>
      <c r="B26" s="207">
        <v>0</v>
      </c>
      <c r="C26" s="234"/>
      <c r="D26" s="207">
        <v>2</v>
      </c>
      <c r="E26" s="234"/>
      <c r="F26" s="516">
        <v>6</v>
      </c>
      <c r="G26" s="234"/>
      <c r="H26" s="207">
        <v>0</v>
      </c>
      <c r="I26" s="236"/>
      <c r="J26" s="517">
        <f t="shared" si="3"/>
        <v>8</v>
      </c>
      <c r="K26" s="234"/>
      <c r="L26" s="207">
        <v>0</v>
      </c>
      <c r="M26" s="207">
        <v>2</v>
      </c>
      <c r="N26" s="207">
        <v>0</v>
      </c>
      <c r="O26" s="207">
        <v>0</v>
      </c>
      <c r="P26" s="511">
        <f t="shared" si="1"/>
        <v>2</v>
      </c>
      <c r="Q26" s="515">
        <f t="shared" si="2"/>
        <v>6.92017577246462</v>
      </c>
      <c r="R26" s="276">
        <f>'第４表(1)(2)'!AB66</f>
        <v>28901</v>
      </c>
    </row>
    <row r="27" spans="1:18" ht="18" customHeight="1">
      <c r="A27" s="195" t="s">
        <v>76</v>
      </c>
      <c r="B27" s="207">
        <v>1</v>
      </c>
      <c r="C27" s="234"/>
      <c r="D27" s="207">
        <v>8</v>
      </c>
      <c r="E27" s="234"/>
      <c r="F27" s="516">
        <v>21</v>
      </c>
      <c r="G27" s="234"/>
      <c r="H27" s="207">
        <v>0</v>
      </c>
      <c r="I27" s="236"/>
      <c r="J27" s="517">
        <f t="shared" si="3"/>
        <v>30</v>
      </c>
      <c r="K27" s="234"/>
      <c r="L27" s="207">
        <v>1</v>
      </c>
      <c r="M27" s="518">
        <v>7</v>
      </c>
      <c r="N27" s="207">
        <v>0</v>
      </c>
      <c r="O27" s="207">
        <v>0</v>
      </c>
      <c r="P27" s="511">
        <f t="shared" si="1"/>
        <v>8</v>
      </c>
      <c r="Q27" s="515">
        <f t="shared" si="2"/>
        <v>4.386325629848946</v>
      </c>
      <c r="R27" s="276">
        <f>'第４表(1)(2)'!AB67</f>
        <v>182385</v>
      </c>
    </row>
    <row r="28" spans="1:18" ht="18" customHeight="1">
      <c r="A28" s="196" t="s">
        <v>32</v>
      </c>
      <c r="B28" s="226">
        <v>7</v>
      </c>
      <c r="C28" s="234"/>
      <c r="D28" s="207">
        <v>8</v>
      </c>
      <c r="E28" s="234"/>
      <c r="F28" s="516">
        <v>66</v>
      </c>
      <c r="G28" s="234"/>
      <c r="H28" s="207">
        <v>11</v>
      </c>
      <c r="I28" s="236"/>
      <c r="J28" s="517">
        <f t="shared" si="3"/>
        <v>92</v>
      </c>
      <c r="K28" s="234"/>
      <c r="L28" s="518">
        <v>7</v>
      </c>
      <c r="M28" s="518">
        <v>4</v>
      </c>
      <c r="N28" s="207">
        <v>0</v>
      </c>
      <c r="O28" s="207">
        <v>0</v>
      </c>
      <c r="P28" s="511">
        <f t="shared" si="1"/>
        <v>11</v>
      </c>
      <c r="Q28" s="515">
        <f t="shared" si="2"/>
        <v>3.318340467765339</v>
      </c>
      <c r="R28" s="276">
        <f>'第４表(1)(2)'!AB68</f>
        <v>331491</v>
      </c>
    </row>
    <row r="29" spans="1:18" ht="18" customHeight="1" thickBot="1">
      <c r="A29" s="197" t="s">
        <v>33</v>
      </c>
      <c r="B29" s="280">
        <v>15</v>
      </c>
      <c r="C29" s="394"/>
      <c r="D29" s="393">
        <v>15</v>
      </c>
      <c r="E29" s="394"/>
      <c r="F29" s="519">
        <v>74</v>
      </c>
      <c r="G29" s="394"/>
      <c r="H29" s="393">
        <v>0</v>
      </c>
      <c r="I29" s="520"/>
      <c r="J29" s="521">
        <f t="shared" si="3"/>
        <v>104</v>
      </c>
      <c r="K29" s="394"/>
      <c r="L29" s="522">
        <v>15</v>
      </c>
      <c r="M29" s="522">
        <v>13</v>
      </c>
      <c r="N29" s="523">
        <v>0</v>
      </c>
      <c r="O29" s="523">
        <v>0</v>
      </c>
      <c r="P29" s="524">
        <f>SUM(L29:O29)</f>
        <v>28</v>
      </c>
      <c r="Q29" s="525">
        <f t="shared" si="2"/>
        <v>8.479247042862594</v>
      </c>
      <c r="R29" s="276">
        <f>'第４表(1)(2)'!AB69</f>
        <v>330218</v>
      </c>
    </row>
    <row r="30" spans="1:17" ht="13.5">
      <c r="A30" s="76" t="s">
        <v>282</v>
      </c>
      <c r="B30" s="76"/>
      <c r="C30" s="208"/>
      <c r="D30" s="76"/>
      <c r="E30" s="208"/>
      <c r="F30" s="88"/>
      <c r="G30" s="76"/>
      <c r="H30" s="86"/>
      <c r="I30" s="80"/>
      <c r="J30" s="76"/>
      <c r="K30" s="76"/>
      <c r="L30" s="80"/>
      <c r="M30" s="101"/>
      <c r="N30" s="101"/>
      <c r="O30" s="101"/>
      <c r="P30" s="76"/>
      <c r="Q30" s="76"/>
    </row>
    <row r="31" spans="1:17" ht="13.5" hidden="1">
      <c r="A31" s="76"/>
      <c r="B31" s="76"/>
      <c r="C31" s="76"/>
      <c r="D31" s="76"/>
      <c r="E31" s="76"/>
      <c r="F31" s="76"/>
      <c r="G31" s="76"/>
      <c r="H31" s="76"/>
      <c r="I31" s="80"/>
      <c r="J31" s="76"/>
      <c r="K31" s="76"/>
      <c r="L31" s="76"/>
      <c r="M31" s="76"/>
      <c r="N31" s="76"/>
      <c r="O31" s="76"/>
      <c r="P31" s="76"/>
      <c r="Q31" s="76"/>
    </row>
    <row r="32" spans="1:17" ht="13.5" hidden="1">
      <c r="A32" s="76"/>
      <c r="B32" s="80"/>
      <c r="C32" s="76"/>
      <c r="D32" s="87" t="s">
        <v>22</v>
      </c>
      <c r="E32" s="87" t="s">
        <v>23</v>
      </c>
      <c r="F32" s="87" t="s">
        <v>24</v>
      </c>
      <c r="G32" s="87" t="s">
        <v>25</v>
      </c>
      <c r="H32" s="76"/>
      <c r="I32" s="80"/>
      <c r="J32" s="76"/>
      <c r="K32" s="76" t="s">
        <v>34</v>
      </c>
      <c r="L32" s="76"/>
      <c r="M32" s="76"/>
      <c r="N32" s="76"/>
      <c r="O32" s="76"/>
      <c r="P32" s="76"/>
      <c r="Q32" s="76"/>
    </row>
    <row r="33" spans="1:17" ht="13.5" hidden="1">
      <c r="A33" s="76"/>
      <c r="B33" s="80"/>
      <c r="C33" s="80" t="s">
        <v>21</v>
      </c>
      <c r="D33" s="86">
        <v>77</v>
      </c>
      <c r="E33" s="86">
        <v>224</v>
      </c>
      <c r="F33" s="86">
        <v>576</v>
      </c>
      <c r="G33" s="86">
        <v>2</v>
      </c>
      <c r="H33" s="76"/>
      <c r="I33" s="80"/>
      <c r="J33" s="76"/>
      <c r="K33" s="76" t="s">
        <v>35</v>
      </c>
      <c r="L33" s="76"/>
      <c r="M33" s="76"/>
      <c r="N33" s="76"/>
      <c r="O33" s="76"/>
      <c r="P33" s="76" t="s">
        <v>24</v>
      </c>
      <c r="Q33" s="76" t="s">
        <v>25</v>
      </c>
    </row>
    <row r="34" spans="1:17" ht="13.5" hidden="1">
      <c r="A34" s="76"/>
      <c r="B34" s="102" t="s">
        <v>26</v>
      </c>
      <c r="C34" s="86">
        <v>879</v>
      </c>
      <c r="D34" s="88">
        <v>14</v>
      </c>
      <c r="E34" s="88">
        <v>63</v>
      </c>
      <c r="F34" s="88">
        <v>67</v>
      </c>
      <c r="G34" s="86">
        <v>0</v>
      </c>
      <c r="H34" s="88">
        <f>SUM(D34:G34)</f>
        <v>144</v>
      </c>
      <c r="I34" s="80"/>
      <c r="J34" s="76"/>
      <c r="K34" s="76" t="s">
        <v>12</v>
      </c>
      <c r="L34" s="76"/>
      <c r="M34" s="76" t="s">
        <v>12</v>
      </c>
      <c r="N34" s="76" t="s">
        <v>22</v>
      </c>
      <c r="O34" s="76" t="s">
        <v>23</v>
      </c>
      <c r="P34" s="76">
        <v>576</v>
      </c>
      <c r="Q34" s="76">
        <v>2</v>
      </c>
    </row>
    <row r="35" spans="1:17" ht="13.5" hidden="1">
      <c r="A35" s="76"/>
      <c r="B35" s="102" t="s">
        <v>27</v>
      </c>
      <c r="C35" s="86">
        <v>144</v>
      </c>
      <c r="D35" s="88">
        <v>15</v>
      </c>
      <c r="E35" s="88">
        <v>30</v>
      </c>
      <c r="F35" s="88">
        <v>77</v>
      </c>
      <c r="G35" s="86">
        <v>0</v>
      </c>
      <c r="H35" s="88">
        <f aca="true" t="shared" si="4" ref="H35:H41">SUM(D35:G35)</f>
        <v>122</v>
      </c>
      <c r="I35" s="80"/>
      <c r="J35" s="76"/>
      <c r="K35" s="76" t="s">
        <v>38</v>
      </c>
      <c r="L35" s="76"/>
      <c r="M35" s="76">
        <v>812</v>
      </c>
      <c r="N35" s="76">
        <v>72</v>
      </c>
      <c r="O35" s="76">
        <v>162</v>
      </c>
      <c r="P35" s="76">
        <v>67</v>
      </c>
      <c r="Q35" s="76">
        <v>0</v>
      </c>
    </row>
    <row r="36" spans="1:17" ht="13.5" hidden="1">
      <c r="A36" s="76"/>
      <c r="B36" s="102" t="s">
        <v>28</v>
      </c>
      <c r="C36" s="86">
        <v>122</v>
      </c>
      <c r="D36" s="88">
        <v>8</v>
      </c>
      <c r="E36" s="88">
        <v>26</v>
      </c>
      <c r="F36" s="88">
        <v>47</v>
      </c>
      <c r="G36" s="86">
        <v>0</v>
      </c>
      <c r="H36" s="88">
        <f t="shared" si="4"/>
        <v>81</v>
      </c>
      <c r="I36" s="80"/>
      <c r="J36" s="76"/>
      <c r="K36" s="76" t="s">
        <v>40</v>
      </c>
      <c r="L36" s="76" t="s">
        <v>39</v>
      </c>
      <c r="M36" s="76">
        <v>124</v>
      </c>
      <c r="N36" s="76">
        <v>10</v>
      </c>
      <c r="O36" s="76">
        <v>47</v>
      </c>
      <c r="P36" s="76">
        <v>77</v>
      </c>
      <c r="Q36" s="76">
        <v>0</v>
      </c>
    </row>
    <row r="37" spans="1:17" ht="13.5" hidden="1">
      <c r="A37" s="76"/>
      <c r="B37" s="102" t="s">
        <v>29</v>
      </c>
      <c r="C37" s="86">
        <v>81</v>
      </c>
      <c r="D37" s="88">
        <v>12</v>
      </c>
      <c r="E37" s="88">
        <v>28</v>
      </c>
      <c r="F37" s="88">
        <v>76</v>
      </c>
      <c r="G37" s="86">
        <v>1</v>
      </c>
      <c r="H37" s="88">
        <f t="shared" si="4"/>
        <v>117</v>
      </c>
      <c r="I37" s="80"/>
      <c r="J37" s="76"/>
      <c r="K37" s="76" t="s">
        <v>42</v>
      </c>
      <c r="L37" s="76" t="s">
        <v>41</v>
      </c>
      <c r="M37" s="76">
        <v>112</v>
      </c>
      <c r="N37" s="76">
        <v>15</v>
      </c>
      <c r="O37" s="76">
        <v>20</v>
      </c>
      <c r="P37" s="76">
        <v>47</v>
      </c>
      <c r="Q37" s="76">
        <v>0</v>
      </c>
    </row>
    <row r="38" spans="1:17" ht="13.5" hidden="1">
      <c r="A38" s="76"/>
      <c r="B38" s="102" t="s">
        <v>30</v>
      </c>
      <c r="C38" s="86">
        <v>117</v>
      </c>
      <c r="D38" s="88">
        <v>3</v>
      </c>
      <c r="E38" s="88">
        <v>3</v>
      </c>
      <c r="F38" s="88">
        <v>14</v>
      </c>
      <c r="G38" s="86">
        <v>0</v>
      </c>
      <c r="H38" s="88">
        <f t="shared" si="4"/>
        <v>20</v>
      </c>
      <c r="I38" s="80"/>
      <c r="J38" s="76"/>
      <c r="K38" s="76" t="s">
        <v>44</v>
      </c>
      <c r="L38" s="76" t="s">
        <v>43</v>
      </c>
      <c r="M38" s="76">
        <v>72</v>
      </c>
      <c r="N38" s="76">
        <v>8</v>
      </c>
      <c r="O38" s="76">
        <v>17</v>
      </c>
      <c r="P38" s="76">
        <v>76</v>
      </c>
      <c r="Q38" s="76">
        <v>1</v>
      </c>
    </row>
    <row r="39" spans="1:17" ht="13.5" hidden="1">
      <c r="A39" s="76"/>
      <c r="B39" s="102" t="s">
        <v>31</v>
      </c>
      <c r="C39" s="86">
        <v>20</v>
      </c>
      <c r="D39" s="88">
        <v>4</v>
      </c>
      <c r="E39" s="88">
        <v>15</v>
      </c>
      <c r="F39" s="88">
        <v>66</v>
      </c>
      <c r="G39" s="86">
        <v>1</v>
      </c>
      <c r="H39" s="88">
        <f t="shared" si="4"/>
        <v>86</v>
      </c>
      <c r="I39" s="80"/>
      <c r="J39" s="76"/>
      <c r="K39" s="76" t="s">
        <v>36</v>
      </c>
      <c r="L39" s="76" t="s">
        <v>45</v>
      </c>
      <c r="M39" s="76">
        <v>116</v>
      </c>
      <c r="N39" s="76">
        <v>12</v>
      </c>
      <c r="O39" s="76">
        <v>27</v>
      </c>
      <c r="P39" s="76">
        <v>14</v>
      </c>
      <c r="Q39" s="76">
        <v>0</v>
      </c>
    </row>
    <row r="40" spans="1:17" ht="13.5" hidden="1">
      <c r="A40" s="76"/>
      <c r="B40" s="102" t="s">
        <v>32</v>
      </c>
      <c r="C40" s="86">
        <v>86</v>
      </c>
      <c r="D40" s="88">
        <v>13</v>
      </c>
      <c r="E40" s="88">
        <v>29</v>
      </c>
      <c r="F40" s="88">
        <v>75</v>
      </c>
      <c r="G40" s="86">
        <v>0</v>
      </c>
      <c r="H40" s="88">
        <f t="shared" si="4"/>
        <v>117</v>
      </c>
      <c r="I40" s="80"/>
      <c r="J40" s="76"/>
      <c r="K40" s="76" t="s">
        <v>46</v>
      </c>
      <c r="L40" s="76" t="s">
        <v>37</v>
      </c>
      <c r="M40" s="76">
        <v>20</v>
      </c>
      <c r="N40" s="76">
        <v>3</v>
      </c>
      <c r="O40" s="76">
        <v>3</v>
      </c>
      <c r="P40" s="76">
        <v>66</v>
      </c>
      <c r="Q40" s="76">
        <v>1</v>
      </c>
    </row>
    <row r="41" spans="1:17" ht="13.5" hidden="1">
      <c r="A41" s="76"/>
      <c r="B41" s="102" t="s">
        <v>33</v>
      </c>
      <c r="C41" s="86">
        <v>117</v>
      </c>
      <c r="D41" s="88">
        <v>8</v>
      </c>
      <c r="E41" s="88">
        <v>30</v>
      </c>
      <c r="F41" s="88">
        <v>154</v>
      </c>
      <c r="G41" s="86">
        <v>0</v>
      </c>
      <c r="H41" s="88">
        <f t="shared" si="4"/>
        <v>192</v>
      </c>
      <c r="I41" s="80"/>
      <c r="J41" s="76"/>
      <c r="K41" s="76" t="s">
        <v>48</v>
      </c>
      <c r="L41" s="76" t="s">
        <v>47</v>
      </c>
      <c r="M41" s="76">
        <v>79</v>
      </c>
      <c r="N41" s="76">
        <v>4</v>
      </c>
      <c r="O41" s="76">
        <v>8</v>
      </c>
      <c r="P41" s="76">
        <v>75</v>
      </c>
      <c r="Q41" s="76">
        <v>0</v>
      </c>
    </row>
    <row r="42" spans="1:17" ht="13.5" hidden="1">
      <c r="A42" s="76"/>
      <c r="B42" s="76"/>
      <c r="C42" s="86">
        <v>192</v>
      </c>
      <c r="D42" s="76"/>
      <c r="E42" s="76"/>
      <c r="F42" s="76"/>
      <c r="G42" s="76"/>
      <c r="H42" s="76"/>
      <c r="I42" s="80"/>
      <c r="J42" s="76"/>
      <c r="K42" s="76" t="s">
        <v>50</v>
      </c>
      <c r="L42" s="76" t="s">
        <v>49</v>
      </c>
      <c r="M42" s="76">
        <v>108</v>
      </c>
      <c r="N42" s="76">
        <v>12</v>
      </c>
      <c r="O42" s="76">
        <v>21</v>
      </c>
      <c r="P42" s="76">
        <v>154</v>
      </c>
      <c r="Q42" s="76">
        <v>0</v>
      </c>
    </row>
    <row r="43" spans="1:17" ht="13.5" hidden="1">
      <c r="A43" s="76"/>
      <c r="B43" s="76"/>
      <c r="C43" s="76"/>
      <c r="D43" s="76"/>
      <c r="E43" s="76"/>
      <c r="F43" s="76"/>
      <c r="G43" s="76"/>
      <c r="H43" s="76"/>
      <c r="I43" s="80"/>
      <c r="J43" s="76"/>
      <c r="K43" s="76"/>
      <c r="L43" s="76" t="s">
        <v>51</v>
      </c>
      <c r="M43" s="76">
        <v>181</v>
      </c>
      <c r="N43" s="76">
        <v>8</v>
      </c>
      <c r="O43" s="76">
        <v>19</v>
      </c>
      <c r="P43" s="76"/>
      <c r="Q43" s="76"/>
    </row>
    <row r="44" spans="1:17" ht="13.5" hidden="1">
      <c r="A44" s="76"/>
      <c r="B44" s="76"/>
      <c r="C44" s="76"/>
      <c r="D44" s="76"/>
      <c r="E44" s="76"/>
      <c r="F44" s="76"/>
      <c r="G44" s="76"/>
      <c r="H44" s="76"/>
      <c r="I44" s="80"/>
      <c r="J44" s="76"/>
      <c r="K44" s="76"/>
      <c r="L44" s="76"/>
      <c r="M44" s="76"/>
      <c r="N44" s="76"/>
      <c r="O44" s="76"/>
      <c r="P44" s="76"/>
      <c r="Q44" s="76"/>
    </row>
    <row r="45" spans="1:17" ht="13.5" hidden="1">
      <c r="A45" s="76"/>
      <c r="B45" s="76"/>
      <c r="C45" s="76"/>
      <c r="D45" s="76"/>
      <c r="E45" s="76"/>
      <c r="F45" s="76"/>
      <c r="G45" s="76"/>
      <c r="H45" s="76"/>
      <c r="I45" s="80"/>
      <c r="J45" s="76"/>
      <c r="K45" s="76"/>
      <c r="L45" s="76"/>
      <c r="M45" s="76"/>
      <c r="N45" s="76"/>
      <c r="O45" s="76"/>
      <c r="P45" s="76"/>
      <c r="Q45" s="76"/>
    </row>
    <row r="46" spans="1:17" ht="13.5" hidden="1">
      <c r="A46" s="76"/>
      <c r="B46" s="76"/>
      <c r="C46" s="76"/>
      <c r="D46" s="76"/>
      <c r="E46" s="76"/>
      <c r="F46" s="76"/>
      <c r="G46" s="76"/>
      <c r="H46" s="76"/>
      <c r="I46" s="80"/>
      <c r="J46" s="76"/>
      <c r="K46" s="76" t="s">
        <v>52</v>
      </c>
      <c r="L46" s="76"/>
      <c r="M46" s="76"/>
      <c r="N46" s="76"/>
      <c r="O46" s="76"/>
      <c r="P46" s="76"/>
      <c r="Q46" s="76"/>
    </row>
    <row r="47" spans="1:17" ht="13.5" hidden="1">
      <c r="A47" s="76"/>
      <c r="B47" s="76"/>
      <c r="C47" s="76"/>
      <c r="D47" s="76"/>
      <c r="E47" s="76"/>
      <c r="F47" s="76"/>
      <c r="G47" s="76"/>
      <c r="H47" s="76"/>
      <c r="I47" s="80"/>
      <c r="J47" s="76"/>
      <c r="K47" s="76"/>
      <c r="L47" s="76"/>
      <c r="M47" s="76"/>
      <c r="N47" s="76"/>
      <c r="O47" s="76"/>
      <c r="P47" s="76"/>
      <c r="Q47" s="76"/>
    </row>
    <row r="48" spans="1:17" ht="13.5" hidden="1">
      <c r="A48" s="76"/>
      <c r="B48" s="76"/>
      <c r="C48" s="76"/>
      <c r="D48" s="76"/>
      <c r="E48" s="76"/>
      <c r="F48" s="76"/>
      <c r="G48" s="76"/>
      <c r="H48" s="76"/>
      <c r="I48" s="80"/>
      <c r="J48" s="76"/>
      <c r="K48" s="80" t="s">
        <v>53</v>
      </c>
      <c r="L48" s="76"/>
      <c r="M48" s="76"/>
      <c r="N48" s="76"/>
      <c r="O48" s="76"/>
      <c r="P48" s="87" t="s">
        <v>24</v>
      </c>
      <c r="Q48" s="87" t="s">
        <v>25</v>
      </c>
    </row>
    <row r="49" spans="1:17" ht="13.5" hidden="1">
      <c r="A49" s="76"/>
      <c r="B49" s="76"/>
      <c r="C49" s="76"/>
      <c r="D49" s="76"/>
      <c r="E49" s="76"/>
      <c r="F49" s="76"/>
      <c r="G49" s="76"/>
      <c r="H49" s="76"/>
      <c r="I49" s="80"/>
      <c r="J49" s="76"/>
      <c r="K49" s="80" t="s">
        <v>21</v>
      </c>
      <c r="L49" s="80"/>
      <c r="M49" s="80" t="s">
        <v>21</v>
      </c>
      <c r="N49" s="87" t="s">
        <v>22</v>
      </c>
      <c r="O49" s="87" t="s">
        <v>23</v>
      </c>
      <c r="P49" s="86">
        <v>0</v>
      </c>
      <c r="Q49" s="86">
        <v>0</v>
      </c>
    </row>
    <row r="50" spans="1:17" ht="13.5" hidden="1">
      <c r="A50" s="76"/>
      <c r="B50" s="76"/>
      <c r="C50" s="76"/>
      <c r="D50" s="76"/>
      <c r="E50" s="76"/>
      <c r="F50" s="76"/>
      <c r="G50" s="76"/>
      <c r="H50" s="76"/>
      <c r="I50" s="80"/>
      <c r="J50" s="76"/>
      <c r="K50" s="80" t="s">
        <v>38</v>
      </c>
      <c r="L50" s="80"/>
      <c r="M50" s="86">
        <v>113</v>
      </c>
      <c r="N50" s="86">
        <v>43</v>
      </c>
      <c r="O50" s="86">
        <v>70</v>
      </c>
      <c r="P50" s="88">
        <v>0</v>
      </c>
      <c r="Q50" s="86">
        <v>0</v>
      </c>
    </row>
    <row r="51" spans="1:17" ht="13.5" hidden="1">
      <c r="A51" s="76"/>
      <c r="B51" s="76"/>
      <c r="C51" s="76"/>
      <c r="D51" s="76"/>
      <c r="E51" s="76"/>
      <c r="F51" s="76"/>
      <c r="G51" s="76"/>
      <c r="H51" s="76"/>
      <c r="I51" s="80"/>
      <c r="J51" s="76"/>
      <c r="K51" s="80" t="s">
        <v>40</v>
      </c>
      <c r="L51" s="102" t="s">
        <v>26</v>
      </c>
      <c r="M51" s="86">
        <v>30</v>
      </c>
      <c r="N51" s="88">
        <v>9</v>
      </c>
      <c r="O51" s="88">
        <v>21</v>
      </c>
      <c r="P51" s="88">
        <v>0</v>
      </c>
      <c r="Q51" s="86">
        <v>0</v>
      </c>
    </row>
    <row r="52" spans="1:17" ht="13.5" hidden="1">
      <c r="A52" s="76"/>
      <c r="B52" s="76"/>
      <c r="C52" s="76"/>
      <c r="D52" s="76"/>
      <c r="E52" s="76"/>
      <c r="F52" s="76"/>
      <c r="G52" s="76"/>
      <c r="H52" s="76"/>
      <c r="I52" s="80"/>
      <c r="J52" s="76"/>
      <c r="K52" s="80" t="s">
        <v>42</v>
      </c>
      <c r="L52" s="102" t="s">
        <v>27</v>
      </c>
      <c r="M52" s="86">
        <v>14</v>
      </c>
      <c r="N52" s="88">
        <v>6</v>
      </c>
      <c r="O52" s="88">
        <v>8</v>
      </c>
      <c r="P52" s="88">
        <v>0</v>
      </c>
      <c r="Q52" s="86">
        <v>0</v>
      </c>
    </row>
    <row r="53" spans="1:17" ht="13.5" hidden="1">
      <c r="A53" s="76"/>
      <c r="B53" s="76"/>
      <c r="C53" s="76"/>
      <c r="D53" s="76"/>
      <c r="E53" s="76"/>
      <c r="F53" s="76"/>
      <c r="G53" s="76"/>
      <c r="H53" s="76"/>
      <c r="I53" s="80"/>
      <c r="J53" s="76"/>
      <c r="K53" s="80" t="s">
        <v>44</v>
      </c>
      <c r="L53" s="102" t="s">
        <v>28</v>
      </c>
      <c r="M53" s="86">
        <v>10</v>
      </c>
      <c r="N53" s="88">
        <v>5</v>
      </c>
      <c r="O53" s="88">
        <v>5</v>
      </c>
      <c r="P53" s="88">
        <v>0</v>
      </c>
      <c r="Q53" s="86">
        <v>0</v>
      </c>
    </row>
    <row r="54" spans="1:17" ht="13.5" hidden="1">
      <c r="A54" s="76"/>
      <c r="B54" s="76"/>
      <c r="C54" s="76"/>
      <c r="D54" s="76"/>
      <c r="E54" s="76"/>
      <c r="F54" s="76"/>
      <c r="G54" s="76"/>
      <c r="H54" s="76"/>
      <c r="I54" s="80"/>
      <c r="J54" s="76"/>
      <c r="K54" s="80" t="s">
        <v>36</v>
      </c>
      <c r="L54" s="102" t="s">
        <v>29</v>
      </c>
      <c r="M54" s="86">
        <v>17</v>
      </c>
      <c r="N54" s="88">
        <v>6</v>
      </c>
      <c r="O54" s="88">
        <v>11</v>
      </c>
      <c r="P54" s="88">
        <v>0</v>
      </c>
      <c r="Q54" s="86">
        <v>0</v>
      </c>
    </row>
    <row r="55" spans="1:17" ht="13.5" hidden="1">
      <c r="A55" s="76"/>
      <c r="B55" s="76"/>
      <c r="C55" s="76"/>
      <c r="D55" s="76"/>
      <c r="E55" s="76"/>
      <c r="F55" s="76"/>
      <c r="G55" s="76"/>
      <c r="H55" s="76"/>
      <c r="I55" s="80"/>
      <c r="J55" s="76"/>
      <c r="K55" s="80" t="s">
        <v>46</v>
      </c>
      <c r="L55" s="102" t="s">
        <v>30</v>
      </c>
      <c r="M55" s="86">
        <v>2</v>
      </c>
      <c r="N55" s="88">
        <v>1</v>
      </c>
      <c r="O55" s="88">
        <v>1</v>
      </c>
      <c r="P55" s="88">
        <v>0</v>
      </c>
      <c r="Q55" s="86">
        <v>0</v>
      </c>
    </row>
    <row r="56" spans="1:17" ht="13.5" hidden="1">
      <c r="A56" s="76"/>
      <c r="B56" s="76"/>
      <c r="C56" s="76"/>
      <c r="D56" s="76"/>
      <c r="E56" s="76"/>
      <c r="F56" s="76"/>
      <c r="G56" s="76"/>
      <c r="H56" s="76"/>
      <c r="I56" s="80"/>
      <c r="J56" s="76"/>
      <c r="K56" s="80" t="s">
        <v>48</v>
      </c>
      <c r="L56" s="102" t="s">
        <v>31</v>
      </c>
      <c r="M56" s="86">
        <v>7</v>
      </c>
      <c r="N56" s="88">
        <v>3</v>
      </c>
      <c r="O56" s="88">
        <v>4</v>
      </c>
      <c r="P56" s="88">
        <v>0</v>
      </c>
      <c r="Q56" s="86">
        <v>0</v>
      </c>
    </row>
    <row r="57" spans="1:17" ht="13.5" hidden="1">
      <c r="A57" s="76"/>
      <c r="B57" s="76"/>
      <c r="C57" s="76"/>
      <c r="D57" s="76"/>
      <c r="E57" s="76"/>
      <c r="F57" s="76"/>
      <c r="G57" s="76"/>
      <c r="H57" s="76"/>
      <c r="I57" s="80"/>
      <c r="J57" s="76"/>
      <c r="K57" s="80" t="s">
        <v>50</v>
      </c>
      <c r="L57" s="102" t="s">
        <v>32</v>
      </c>
      <c r="M57" s="86">
        <v>18</v>
      </c>
      <c r="N57" s="88">
        <v>7</v>
      </c>
      <c r="O57" s="88">
        <v>11</v>
      </c>
      <c r="P57" s="88">
        <v>0</v>
      </c>
      <c r="Q57" s="86">
        <v>0</v>
      </c>
    </row>
    <row r="58" spans="1:17" ht="13.5" hidden="1">
      <c r="A58" s="76"/>
      <c r="B58" s="76"/>
      <c r="C58" s="76"/>
      <c r="D58" s="76"/>
      <c r="E58" s="76"/>
      <c r="F58" s="76"/>
      <c r="G58" s="76"/>
      <c r="H58" s="76"/>
      <c r="I58" s="80"/>
      <c r="J58" s="76"/>
      <c r="K58" s="76"/>
      <c r="L58" s="102" t="s">
        <v>33</v>
      </c>
      <c r="M58" s="86">
        <v>15</v>
      </c>
      <c r="N58" s="88">
        <v>6</v>
      </c>
      <c r="O58" s="88">
        <v>9</v>
      </c>
      <c r="P58" s="76"/>
      <c r="Q58" s="76"/>
    </row>
    <row r="59" spans="1:17" ht="13.5" hidden="1">
      <c r="A59" s="76"/>
      <c r="B59" s="76"/>
      <c r="C59" s="76"/>
      <c r="D59" s="76"/>
      <c r="E59" s="76"/>
      <c r="F59" s="76"/>
      <c r="G59" s="76"/>
      <c r="H59" s="76"/>
      <c r="I59" s="80"/>
      <c r="J59" s="76"/>
      <c r="K59" s="76"/>
      <c r="L59" s="76"/>
      <c r="M59" s="76"/>
      <c r="N59" s="76"/>
      <c r="O59" s="76"/>
      <c r="P59" s="76"/>
      <c r="Q59" s="76"/>
    </row>
    <row r="60" spans="1:17" ht="13.5" hidden="1">
      <c r="A60" s="76"/>
      <c r="B60" s="76"/>
      <c r="C60" s="76"/>
      <c r="D60" s="76"/>
      <c r="E60" s="76"/>
      <c r="F60" s="76"/>
      <c r="G60" s="76"/>
      <c r="H60" s="76"/>
      <c r="I60" s="80"/>
      <c r="J60" s="76"/>
      <c r="K60" s="76"/>
      <c r="L60" s="76"/>
      <c r="M60" s="76"/>
      <c r="N60" s="76"/>
      <c r="O60" s="76"/>
      <c r="P60" s="76"/>
      <c r="Q60" s="76"/>
    </row>
    <row r="61" spans="1:17" ht="13.5" hidden="1">
      <c r="A61" s="76"/>
      <c r="B61" s="76"/>
      <c r="C61" s="76"/>
      <c r="D61" s="76"/>
      <c r="E61" s="76"/>
      <c r="F61" s="76"/>
      <c r="G61" s="76"/>
      <c r="H61" s="76"/>
      <c r="I61" s="80"/>
      <c r="J61" s="76"/>
      <c r="K61" s="76"/>
      <c r="L61" s="76"/>
      <c r="M61" s="76"/>
      <c r="N61" s="76"/>
      <c r="O61" s="76"/>
      <c r="P61" s="76"/>
      <c r="Q61" s="76"/>
    </row>
    <row r="62" spans="1:17" ht="13.5" hidden="1">
      <c r="A62" s="76"/>
      <c r="B62" s="76"/>
      <c r="C62" s="76"/>
      <c r="D62" s="76"/>
      <c r="E62" s="76"/>
      <c r="F62" s="76"/>
      <c r="G62" s="76"/>
      <c r="H62" s="76"/>
      <c r="I62" s="80"/>
      <c r="J62" s="76"/>
      <c r="K62" s="76"/>
      <c r="L62" s="76"/>
      <c r="M62" s="76"/>
      <c r="N62" s="76"/>
      <c r="O62" s="76"/>
      <c r="P62" s="76"/>
      <c r="Q62" s="76"/>
    </row>
    <row r="63" spans="1:17" ht="17.25" customHeight="1">
      <c r="A63" s="76"/>
      <c r="B63" s="76"/>
      <c r="C63" s="76"/>
      <c r="D63" s="76"/>
      <c r="E63" s="76"/>
      <c r="F63" s="76"/>
      <c r="G63" s="76"/>
      <c r="H63" s="76"/>
      <c r="I63" s="80"/>
      <c r="J63" s="76"/>
      <c r="K63" s="76"/>
      <c r="L63" s="76"/>
      <c r="M63" s="76"/>
      <c r="N63" s="76"/>
      <c r="O63" s="76"/>
      <c r="P63" s="76"/>
      <c r="Q63" s="76"/>
    </row>
    <row r="64" spans="1:17" ht="13.5">
      <c r="A64" s="103" t="s">
        <v>132</v>
      </c>
      <c r="B64" s="76"/>
      <c r="C64" s="76"/>
      <c r="D64" s="76"/>
      <c r="E64" s="76"/>
      <c r="F64" s="76"/>
      <c r="G64" s="76"/>
      <c r="H64" s="76"/>
      <c r="I64" s="80"/>
      <c r="J64" s="76"/>
      <c r="K64" s="76"/>
      <c r="L64" s="76"/>
      <c r="M64" s="76"/>
      <c r="N64" s="76"/>
      <c r="O64" s="76"/>
      <c r="P64" s="76"/>
      <c r="Q64" s="76"/>
    </row>
    <row r="65" spans="1:17" ht="14.25" thickBot="1">
      <c r="A65" s="104"/>
      <c r="B65" s="77"/>
      <c r="C65" s="77"/>
      <c r="D65" s="77"/>
      <c r="E65" s="77"/>
      <c r="F65" s="77"/>
      <c r="G65" s="77"/>
      <c r="H65" s="77"/>
      <c r="I65" s="77"/>
      <c r="J65" s="77"/>
      <c r="K65" s="77"/>
      <c r="L65" s="77"/>
      <c r="M65" s="77"/>
      <c r="N65" s="78"/>
      <c r="O65" s="135"/>
      <c r="P65" s="76"/>
      <c r="Q65" s="76"/>
    </row>
    <row r="66" spans="1:17" s="19" customFormat="1" ht="18" customHeight="1">
      <c r="A66" s="681" t="s">
        <v>53</v>
      </c>
      <c r="B66" s="142" t="s">
        <v>115</v>
      </c>
      <c r="C66" s="143" t="s">
        <v>116</v>
      </c>
      <c r="D66" s="143" t="s">
        <v>117</v>
      </c>
      <c r="E66" s="143" t="s">
        <v>118</v>
      </c>
      <c r="F66" s="136" t="s">
        <v>96</v>
      </c>
      <c r="G66" s="144" t="s">
        <v>119</v>
      </c>
      <c r="H66" s="675" t="s">
        <v>284</v>
      </c>
      <c r="I66" s="145"/>
      <c r="J66" s="147"/>
      <c r="K66" s="167"/>
      <c r="L66" s="146" t="s">
        <v>126</v>
      </c>
      <c r="M66" s="147" t="s">
        <v>150</v>
      </c>
      <c r="N66" s="661" t="s">
        <v>256</v>
      </c>
      <c r="O66" s="662"/>
      <c r="P66" s="105"/>
      <c r="Q66" s="79"/>
    </row>
    <row r="67" spans="1:16" s="19" customFormat="1" ht="18" customHeight="1">
      <c r="A67" s="674"/>
      <c r="B67" s="678" t="s">
        <v>102</v>
      </c>
      <c r="C67" s="149" t="s">
        <v>246</v>
      </c>
      <c r="D67" s="150" t="s">
        <v>133</v>
      </c>
      <c r="E67" s="151" t="s">
        <v>134</v>
      </c>
      <c r="F67" s="148" t="s">
        <v>120</v>
      </c>
      <c r="G67" s="136" t="s">
        <v>135</v>
      </c>
      <c r="H67" s="676"/>
      <c r="I67" s="145" t="s">
        <v>136</v>
      </c>
      <c r="J67" s="673" t="s">
        <v>105</v>
      </c>
      <c r="K67" s="674"/>
      <c r="L67" s="152" t="s">
        <v>56</v>
      </c>
      <c r="M67" s="145" t="s">
        <v>151</v>
      </c>
      <c r="N67" s="663"/>
      <c r="O67" s="664"/>
      <c r="P67" s="106"/>
    </row>
    <row r="68" spans="1:16" s="19" customFormat="1" ht="18" customHeight="1">
      <c r="A68" s="682"/>
      <c r="B68" s="679"/>
      <c r="C68" s="154" t="s">
        <v>102</v>
      </c>
      <c r="D68" s="153" t="s">
        <v>121</v>
      </c>
      <c r="E68" s="154" t="s">
        <v>122</v>
      </c>
      <c r="F68" s="153" t="s">
        <v>123</v>
      </c>
      <c r="G68" s="154" t="s">
        <v>124</v>
      </c>
      <c r="H68" s="677"/>
      <c r="I68" s="154"/>
      <c r="J68" s="154"/>
      <c r="K68" s="141"/>
      <c r="L68" s="153" t="s">
        <v>57</v>
      </c>
      <c r="M68" s="155" t="s">
        <v>57</v>
      </c>
      <c r="N68" s="665"/>
      <c r="O68" s="666"/>
      <c r="P68" s="105"/>
    </row>
    <row r="69" spans="1:16" ht="18" customHeight="1">
      <c r="A69" s="137" t="s">
        <v>260</v>
      </c>
      <c r="B69" s="187">
        <v>644</v>
      </c>
      <c r="C69" s="157" t="s">
        <v>0</v>
      </c>
      <c r="D69" s="188" t="s">
        <v>0</v>
      </c>
      <c r="E69" s="157" t="s">
        <v>0</v>
      </c>
      <c r="F69" s="188" t="s">
        <v>0</v>
      </c>
      <c r="G69" s="157" t="s">
        <v>0</v>
      </c>
      <c r="H69" s="188">
        <v>82</v>
      </c>
      <c r="I69" s="158" t="s">
        <v>0</v>
      </c>
      <c r="J69" s="125"/>
      <c r="K69" s="160" t="s">
        <v>137</v>
      </c>
      <c r="L69" s="189"/>
      <c r="M69" s="201"/>
      <c r="N69" s="126"/>
      <c r="O69" s="157" t="s">
        <v>138</v>
      </c>
      <c r="P69" s="107"/>
    </row>
    <row r="70" spans="1:17" ht="18" customHeight="1">
      <c r="A70" s="89" t="s">
        <v>1</v>
      </c>
      <c r="B70" s="187">
        <v>546</v>
      </c>
      <c r="C70" s="157" t="s">
        <v>0</v>
      </c>
      <c r="D70" s="188" t="s">
        <v>0</v>
      </c>
      <c r="E70" s="157" t="s">
        <v>0</v>
      </c>
      <c r="F70" s="188" t="s">
        <v>0</v>
      </c>
      <c r="G70" s="157" t="s">
        <v>0</v>
      </c>
      <c r="H70" s="188">
        <v>48</v>
      </c>
      <c r="I70" s="158" t="s">
        <v>0</v>
      </c>
      <c r="J70" s="125"/>
      <c r="K70" s="160" t="s">
        <v>139</v>
      </c>
      <c r="L70" s="189"/>
      <c r="M70" s="201"/>
      <c r="N70" s="127"/>
      <c r="O70" s="157" t="s">
        <v>140</v>
      </c>
      <c r="P70" s="107"/>
      <c r="Q70" s="76"/>
    </row>
    <row r="71" spans="1:17" ht="18" customHeight="1">
      <c r="A71" s="89" t="s">
        <v>158</v>
      </c>
      <c r="B71" s="189">
        <f>SUM(D71:G71)</f>
        <v>369</v>
      </c>
      <c r="C71" s="157">
        <f>SUM(D71:E71)</f>
        <v>125</v>
      </c>
      <c r="D71" s="188">
        <v>114</v>
      </c>
      <c r="E71" s="157">
        <v>11</v>
      </c>
      <c r="F71" s="188">
        <v>74</v>
      </c>
      <c r="G71" s="157">
        <v>170</v>
      </c>
      <c r="H71" s="188">
        <v>110</v>
      </c>
      <c r="I71" s="158" t="s">
        <v>0</v>
      </c>
      <c r="J71" s="128">
        <f>SUM(D71:H71)</f>
        <v>479</v>
      </c>
      <c r="K71" s="160" t="s">
        <v>141</v>
      </c>
      <c r="L71" s="202">
        <v>90</v>
      </c>
      <c r="M71" s="203"/>
      <c r="N71" s="129">
        <v>22.5</v>
      </c>
      <c r="O71" s="158" t="s">
        <v>142</v>
      </c>
      <c r="P71" s="108"/>
      <c r="Q71" s="76"/>
    </row>
    <row r="72" spans="1:17" ht="18" customHeight="1" hidden="1">
      <c r="A72" s="156" t="s">
        <v>159</v>
      </c>
      <c r="B72" s="188">
        <f>SUM(D72:G72)</f>
        <v>304</v>
      </c>
      <c r="C72" s="188">
        <f>SUM(D72:E72)</f>
        <v>121</v>
      </c>
      <c r="D72" s="188">
        <v>110</v>
      </c>
      <c r="E72" s="188">
        <v>11</v>
      </c>
      <c r="F72" s="188">
        <v>69</v>
      </c>
      <c r="G72" s="188">
        <v>114</v>
      </c>
      <c r="H72" s="188">
        <v>79</v>
      </c>
      <c r="I72" s="190" t="s">
        <v>0</v>
      </c>
      <c r="J72" s="130">
        <f>SUM(D72:H72)</f>
        <v>383</v>
      </c>
      <c r="K72" s="160" t="s">
        <v>143</v>
      </c>
      <c r="L72" s="188">
        <v>77</v>
      </c>
      <c r="M72" s="203"/>
      <c r="N72" s="129">
        <v>18.1</v>
      </c>
      <c r="O72" s="158" t="s">
        <v>144</v>
      </c>
      <c r="P72" s="108"/>
      <c r="Q72" s="76"/>
    </row>
    <row r="73" spans="1:17" ht="18" customHeight="1" hidden="1">
      <c r="A73" s="156" t="s">
        <v>160</v>
      </c>
      <c r="B73" s="188">
        <f aca="true" t="shared" si="5" ref="B73:B79">SUM(D73:G73)</f>
        <v>283</v>
      </c>
      <c r="C73" s="188">
        <f aca="true" t="shared" si="6" ref="C73:C79">SUM(D73:E73)</f>
        <v>128</v>
      </c>
      <c r="D73" s="188">
        <v>118</v>
      </c>
      <c r="E73" s="188">
        <v>10</v>
      </c>
      <c r="F73" s="188">
        <v>64</v>
      </c>
      <c r="G73" s="188">
        <v>91</v>
      </c>
      <c r="H73" s="188">
        <v>82</v>
      </c>
      <c r="I73" s="191" t="s">
        <v>0</v>
      </c>
      <c r="J73" s="130">
        <f aca="true" t="shared" si="7" ref="J73:J78">SUM(D73:H73)</f>
        <v>365</v>
      </c>
      <c r="K73" s="160" t="s">
        <v>145</v>
      </c>
      <c r="L73" s="188">
        <v>98</v>
      </c>
      <c r="M73" s="203"/>
      <c r="N73" s="129">
        <v>17.2</v>
      </c>
      <c r="O73" s="158" t="s">
        <v>146</v>
      </c>
      <c r="P73" s="108"/>
      <c r="Q73" s="76"/>
    </row>
    <row r="74" spans="1:17" ht="18" customHeight="1" hidden="1">
      <c r="A74" s="156" t="s">
        <v>161</v>
      </c>
      <c r="B74" s="188">
        <f t="shared" si="5"/>
        <v>292</v>
      </c>
      <c r="C74" s="188">
        <f t="shared" si="6"/>
        <v>137</v>
      </c>
      <c r="D74" s="188">
        <v>127</v>
      </c>
      <c r="E74" s="188">
        <v>10</v>
      </c>
      <c r="F74" s="188">
        <v>76</v>
      </c>
      <c r="G74" s="188">
        <v>79</v>
      </c>
      <c r="H74" s="188">
        <v>82</v>
      </c>
      <c r="I74" s="191" t="s">
        <v>0</v>
      </c>
      <c r="J74" s="159">
        <f t="shared" si="7"/>
        <v>374</v>
      </c>
      <c r="K74" s="131"/>
      <c r="L74" s="188">
        <v>89</v>
      </c>
      <c r="M74" s="201"/>
      <c r="N74" s="132">
        <v>17.7</v>
      </c>
      <c r="O74" s="133"/>
      <c r="P74" s="109"/>
      <c r="Q74" s="76"/>
    </row>
    <row r="75" spans="1:17" ht="18" customHeight="1" hidden="1">
      <c r="A75" s="156" t="s">
        <v>162</v>
      </c>
      <c r="B75" s="188">
        <f t="shared" si="5"/>
        <v>255</v>
      </c>
      <c r="C75" s="188">
        <f t="shared" si="6"/>
        <v>115</v>
      </c>
      <c r="D75" s="188">
        <v>106</v>
      </c>
      <c r="E75" s="188">
        <v>9</v>
      </c>
      <c r="F75" s="188">
        <v>76</v>
      </c>
      <c r="G75" s="188">
        <v>64</v>
      </c>
      <c r="H75" s="188">
        <v>80</v>
      </c>
      <c r="I75" s="191" t="s">
        <v>0</v>
      </c>
      <c r="J75" s="159">
        <f t="shared" si="7"/>
        <v>335</v>
      </c>
      <c r="K75" s="131"/>
      <c r="L75" s="188">
        <v>89</v>
      </c>
      <c r="M75" s="201"/>
      <c r="N75" s="132">
        <v>15.9</v>
      </c>
      <c r="O75" s="133"/>
      <c r="P75" s="109"/>
      <c r="Q75" s="76"/>
    </row>
    <row r="76" spans="1:17" ht="18" customHeight="1">
      <c r="A76" s="156" t="s">
        <v>163</v>
      </c>
      <c r="B76" s="188">
        <f t="shared" si="5"/>
        <v>208</v>
      </c>
      <c r="C76" s="188">
        <f t="shared" si="6"/>
        <v>97</v>
      </c>
      <c r="D76" s="188">
        <v>87</v>
      </c>
      <c r="E76" s="188">
        <v>10</v>
      </c>
      <c r="F76" s="188">
        <v>47</v>
      </c>
      <c r="G76" s="188">
        <v>64</v>
      </c>
      <c r="H76" s="188">
        <v>73</v>
      </c>
      <c r="I76" s="191" t="s">
        <v>0</v>
      </c>
      <c r="J76" s="159">
        <f t="shared" si="7"/>
        <v>281</v>
      </c>
      <c r="K76" s="131"/>
      <c r="L76" s="188">
        <v>21</v>
      </c>
      <c r="M76" s="201"/>
      <c r="N76" s="132">
        <v>13.4</v>
      </c>
      <c r="O76" s="133"/>
      <c r="P76" s="109"/>
      <c r="Q76" s="76"/>
    </row>
    <row r="77" spans="1:17" ht="18" customHeight="1">
      <c r="A77" s="156" t="s">
        <v>164</v>
      </c>
      <c r="B77" s="188">
        <f t="shared" si="5"/>
        <v>195</v>
      </c>
      <c r="C77" s="188">
        <f t="shared" si="6"/>
        <v>98</v>
      </c>
      <c r="D77" s="188">
        <v>95</v>
      </c>
      <c r="E77" s="188">
        <v>3</v>
      </c>
      <c r="F77" s="188">
        <v>41</v>
      </c>
      <c r="G77" s="188">
        <v>56</v>
      </c>
      <c r="H77" s="188">
        <v>66</v>
      </c>
      <c r="I77" s="191" t="s">
        <v>0</v>
      </c>
      <c r="J77" s="159">
        <f t="shared" si="7"/>
        <v>261</v>
      </c>
      <c r="K77" s="131"/>
      <c r="L77" s="188" t="s">
        <v>0</v>
      </c>
      <c r="M77" s="201"/>
      <c r="N77" s="132">
        <v>12.5</v>
      </c>
      <c r="O77" s="133"/>
      <c r="P77" s="109"/>
      <c r="Q77" s="76"/>
    </row>
    <row r="78" spans="1:17" ht="18" customHeight="1">
      <c r="A78" s="156" t="s">
        <v>165</v>
      </c>
      <c r="B78" s="188">
        <f t="shared" si="5"/>
        <v>192</v>
      </c>
      <c r="C78" s="188">
        <f t="shared" si="6"/>
        <v>86</v>
      </c>
      <c r="D78" s="188">
        <v>77</v>
      </c>
      <c r="E78" s="188">
        <v>9</v>
      </c>
      <c r="F78" s="188">
        <v>79</v>
      </c>
      <c r="G78" s="188">
        <v>27</v>
      </c>
      <c r="H78" s="188">
        <v>62</v>
      </c>
      <c r="I78" s="191" t="s">
        <v>0</v>
      </c>
      <c r="J78" s="159">
        <f t="shared" si="7"/>
        <v>254</v>
      </c>
      <c r="K78" s="131"/>
      <c r="L78" s="204" t="s">
        <v>0</v>
      </c>
      <c r="M78" s="201">
        <v>15</v>
      </c>
      <c r="N78" s="132">
        <v>12.3</v>
      </c>
      <c r="O78" s="133"/>
      <c r="P78" s="109"/>
      <c r="Q78" s="76"/>
    </row>
    <row r="79" spans="1:17" ht="18" customHeight="1">
      <c r="A79" s="156" t="s">
        <v>155</v>
      </c>
      <c r="B79" s="188">
        <f t="shared" si="5"/>
        <v>222</v>
      </c>
      <c r="C79" s="188">
        <f t="shared" si="6"/>
        <v>118</v>
      </c>
      <c r="D79" s="188">
        <v>112</v>
      </c>
      <c r="E79" s="188">
        <v>6</v>
      </c>
      <c r="F79" s="188">
        <v>67</v>
      </c>
      <c r="G79" s="188">
        <v>37</v>
      </c>
      <c r="H79" s="188">
        <v>55</v>
      </c>
      <c r="I79" s="191" t="s">
        <v>0</v>
      </c>
      <c r="J79" s="388">
        <f>SUM(D79:H79)</f>
        <v>277</v>
      </c>
      <c r="K79" s="131"/>
      <c r="L79" s="204" t="s">
        <v>0</v>
      </c>
      <c r="M79" s="201">
        <v>79</v>
      </c>
      <c r="N79" s="132">
        <v>13.5</v>
      </c>
      <c r="O79" s="133"/>
      <c r="P79" s="109"/>
      <c r="Q79" s="76"/>
    </row>
    <row r="80" spans="1:17" ht="18" customHeight="1">
      <c r="A80" s="156" t="s">
        <v>287</v>
      </c>
      <c r="B80" s="188">
        <v>189</v>
      </c>
      <c r="C80" s="188">
        <v>95</v>
      </c>
      <c r="D80" s="188">
        <v>84</v>
      </c>
      <c r="E80" s="188">
        <v>11</v>
      </c>
      <c r="F80" s="188">
        <v>71</v>
      </c>
      <c r="G80" s="188">
        <v>23</v>
      </c>
      <c r="H80" s="188">
        <v>47</v>
      </c>
      <c r="I80" s="191" t="s">
        <v>55</v>
      </c>
      <c r="J80" s="388">
        <f>SUM(D80:H80)</f>
        <v>236</v>
      </c>
      <c r="K80" s="131"/>
      <c r="L80" s="204" t="s">
        <v>55</v>
      </c>
      <c r="M80" s="201">
        <v>40</v>
      </c>
      <c r="N80" s="132">
        <v>11.55268022181146</v>
      </c>
      <c r="O80" s="133"/>
      <c r="P80" s="109"/>
      <c r="Q80" s="76"/>
    </row>
    <row r="81" spans="1:17" ht="18" customHeight="1">
      <c r="A81" s="156" t="s">
        <v>297</v>
      </c>
      <c r="B81" s="188">
        <v>207</v>
      </c>
      <c r="C81" s="188">
        <v>98</v>
      </c>
      <c r="D81" s="188">
        <v>84</v>
      </c>
      <c r="E81" s="188">
        <v>14</v>
      </c>
      <c r="F81" s="188">
        <v>57</v>
      </c>
      <c r="G81" s="188">
        <v>52</v>
      </c>
      <c r="H81" s="188">
        <v>40</v>
      </c>
      <c r="I81" s="191">
        <v>0</v>
      </c>
      <c r="J81" s="388">
        <f>SUM(D81:H81)</f>
        <v>247</v>
      </c>
      <c r="K81" s="131"/>
      <c r="L81" s="204">
        <v>0</v>
      </c>
      <c r="M81" s="201">
        <v>45</v>
      </c>
      <c r="N81" s="132">
        <v>12.17310050348338</v>
      </c>
      <c r="O81" s="133"/>
      <c r="P81" s="109"/>
      <c r="Q81" s="76"/>
    </row>
    <row r="82" spans="1:17" ht="18" customHeight="1">
      <c r="A82" s="156" t="s">
        <v>308</v>
      </c>
      <c r="B82" s="188">
        <v>181</v>
      </c>
      <c r="C82" s="188">
        <v>77</v>
      </c>
      <c r="D82" s="188">
        <v>72</v>
      </c>
      <c r="E82" s="188">
        <v>5</v>
      </c>
      <c r="F82" s="188">
        <v>61</v>
      </c>
      <c r="G82" s="188">
        <v>43</v>
      </c>
      <c r="H82" s="188">
        <v>47</v>
      </c>
      <c r="I82" s="191">
        <v>0</v>
      </c>
      <c r="J82" s="388">
        <v>228</v>
      </c>
      <c r="K82" s="131"/>
      <c r="L82" s="204">
        <v>0</v>
      </c>
      <c r="M82" s="201">
        <v>108</v>
      </c>
      <c r="N82" s="132">
        <v>11.463075573342316</v>
      </c>
      <c r="O82" s="133"/>
      <c r="P82" s="109"/>
      <c r="Q82" s="76"/>
    </row>
    <row r="83" spans="1:18" ht="18" customHeight="1">
      <c r="A83" s="156" t="s">
        <v>309</v>
      </c>
      <c r="B83" s="493">
        <f aca="true" t="shared" si="8" ref="B83:J83">SUM(B85:B92)</f>
        <v>141</v>
      </c>
      <c r="C83" s="493">
        <f t="shared" si="8"/>
        <v>73</v>
      </c>
      <c r="D83" s="493">
        <f t="shared" si="8"/>
        <v>67</v>
      </c>
      <c r="E83" s="493">
        <f t="shared" si="8"/>
        <v>6</v>
      </c>
      <c r="F83" s="493">
        <f t="shared" si="8"/>
        <v>49</v>
      </c>
      <c r="G83" s="493">
        <f t="shared" si="8"/>
        <v>19</v>
      </c>
      <c r="H83" s="493">
        <f t="shared" si="8"/>
        <v>53</v>
      </c>
      <c r="I83" s="494">
        <f t="shared" si="8"/>
        <v>0</v>
      </c>
      <c r="J83" s="495">
        <f t="shared" si="8"/>
        <v>194</v>
      </c>
      <c r="K83" s="496"/>
      <c r="L83" s="493">
        <f>SUM(L85:L92)</f>
        <v>0</v>
      </c>
      <c r="M83" s="493">
        <f>SUM(M85:M92)</f>
        <v>77</v>
      </c>
      <c r="N83" s="497">
        <f>J83/R83*100000</f>
        <v>9.871467388538921</v>
      </c>
      <c r="O83" s="133"/>
      <c r="P83" s="109"/>
      <c r="Q83" s="76"/>
      <c r="R83" s="275">
        <f>R20</f>
        <v>1965260</v>
      </c>
    </row>
    <row r="84" spans="1:18" ht="18" customHeight="1">
      <c r="A84" s="138"/>
      <c r="B84" s="493"/>
      <c r="C84" s="493"/>
      <c r="D84" s="493"/>
      <c r="E84" s="493"/>
      <c r="F84" s="493"/>
      <c r="G84" s="493"/>
      <c r="H84" s="493"/>
      <c r="I84" s="494"/>
      <c r="J84" s="495"/>
      <c r="K84" s="498"/>
      <c r="L84" s="499"/>
      <c r="M84" s="500"/>
      <c r="N84" s="497"/>
      <c r="O84" s="133"/>
      <c r="P84" s="109"/>
      <c r="Q84" s="76"/>
      <c r="R84" s="274"/>
    </row>
    <row r="85" spans="1:18" ht="18" customHeight="1">
      <c r="A85" s="139" t="s">
        <v>71</v>
      </c>
      <c r="B85" s="493">
        <f>SUM(D85:G85)</f>
        <v>45</v>
      </c>
      <c r="C85" s="493">
        <f>SUM(D85:E85)</f>
        <v>31</v>
      </c>
      <c r="D85" s="493">
        <v>26</v>
      </c>
      <c r="E85" s="501">
        <v>5</v>
      </c>
      <c r="F85" s="493">
        <v>14</v>
      </c>
      <c r="G85" s="493">
        <v>0</v>
      </c>
      <c r="H85" s="493">
        <v>13</v>
      </c>
      <c r="I85" s="502">
        <v>0</v>
      </c>
      <c r="J85" s="495">
        <f>SUM(D85:I85)</f>
        <v>58</v>
      </c>
      <c r="K85" s="498"/>
      <c r="L85" s="493"/>
      <c r="M85" s="500">
        <v>19</v>
      </c>
      <c r="N85" s="497">
        <f>J85/R85*100000</f>
        <v>12.040589241525916</v>
      </c>
      <c r="O85" s="133"/>
      <c r="P85" s="109"/>
      <c r="Q85" s="76"/>
      <c r="R85" s="275">
        <f aca="true" t="shared" si="9" ref="R85:R92">R22</f>
        <v>481704</v>
      </c>
    </row>
    <row r="86" spans="1:18" ht="18" customHeight="1">
      <c r="A86" s="139" t="s">
        <v>72</v>
      </c>
      <c r="B86" s="493">
        <f aca="true" t="shared" si="10" ref="B86:B92">SUM(D86:G86)</f>
        <v>8</v>
      </c>
      <c r="C86" s="493">
        <f aca="true" t="shared" si="11" ref="C86:C92">SUM(D86:E86)</f>
        <v>2</v>
      </c>
      <c r="D86" s="493">
        <v>2</v>
      </c>
      <c r="E86" s="501">
        <v>0</v>
      </c>
      <c r="F86" s="493">
        <v>3</v>
      </c>
      <c r="G86" s="493">
        <v>3</v>
      </c>
      <c r="H86" s="493">
        <v>7</v>
      </c>
      <c r="I86" s="502">
        <v>0</v>
      </c>
      <c r="J86" s="495">
        <f aca="true" t="shared" si="12" ref="J86:J92">SUM(D86:I86)</f>
        <v>15</v>
      </c>
      <c r="K86" s="498"/>
      <c r="L86" s="493"/>
      <c r="M86" s="503">
        <v>6</v>
      </c>
      <c r="N86" s="497">
        <f aca="true" t="shared" si="13" ref="N86:N92">J86/R86*100000</f>
        <v>7.2354013718321</v>
      </c>
      <c r="O86" s="133"/>
      <c r="P86" s="109"/>
      <c r="Q86" s="76"/>
      <c r="R86" s="275">
        <f t="shared" si="9"/>
        <v>207314</v>
      </c>
    </row>
    <row r="87" spans="1:18" ht="18" customHeight="1">
      <c r="A87" s="139" t="s">
        <v>73</v>
      </c>
      <c r="B87" s="493">
        <f t="shared" si="10"/>
        <v>8</v>
      </c>
      <c r="C87" s="493">
        <f t="shared" si="11"/>
        <v>2</v>
      </c>
      <c r="D87" s="493">
        <v>2</v>
      </c>
      <c r="E87" s="501">
        <v>0</v>
      </c>
      <c r="F87" s="501">
        <v>6</v>
      </c>
      <c r="G87" s="493">
        <v>0</v>
      </c>
      <c r="H87" s="493">
        <v>6</v>
      </c>
      <c r="I87" s="502">
        <v>0</v>
      </c>
      <c r="J87" s="495">
        <f t="shared" si="12"/>
        <v>14</v>
      </c>
      <c r="K87" s="498"/>
      <c r="L87" s="493"/>
      <c r="M87" s="493">
        <v>3</v>
      </c>
      <c r="N87" s="497">
        <f t="shared" si="13"/>
        <v>9.52044174849713</v>
      </c>
      <c r="O87" s="133"/>
      <c r="P87" s="109"/>
      <c r="Q87" s="76"/>
      <c r="R87" s="275">
        <f t="shared" si="9"/>
        <v>147052</v>
      </c>
    </row>
    <row r="88" spans="1:18" ht="18" customHeight="1">
      <c r="A88" s="139" t="s">
        <v>74</v>
      </c>
      <c r="B88" s="493">
        <f t="shared" si="10"/>
        <v>23</v>
      </c>
      <c r="C88" s="493">
        <f t="shared" si="11"/>
        <v>11</v>
      </c>
      <c r="D88" s="493">
        <v>11</v>
      </c>
      <c r="E88" s="501">
        <v>0</v>
      </c>
      <c r="F88" s="493">
        <v>8</v>
      </c>
      <c r="G88" s="493">
        <v>4</v>
      </c>
      <c r="H88" s="493">
        <v>11</v>
      </c>
      <c r="I88" s="502">
        <v>0</v>
      </c>
      <c r="J88" s="495">
        <f t="shared" si="12"/>
        <v>34</v>
      </c>
      <c r="K88" s="498"/>
      <c r="L88" s="493"/>
      <c r="M88" s="493">
        <v>24</v>
      </c>
      <c r="N88" s="497">
        <f t="shared" si="13"/>
        <v>13.271141122972736</v>
      </c>
      <c r="O88" s="133"/>
      <c r="P88" s="109"/>
      <c r="Q88" s="76"/>
      <c r="R88" s="275">
        <f t="shared" si="9"/>
        <v>256195</v>
      </c>
    </row>
    <row r="89" spans="1:18" ht="18" customHeight="1">
      <c r="A89" s="139" t="s">
        <v>107</v>
      </c>
      <c r="B89" s="493">
        <f>SUM(D89:G89)</f>
        <v>4</v>
      </c>
      <c r="C89" s="493">
        <f>SUM(D89:E89)</f>
        <v>3</v>
      </c>
      <c r="D89" s="494">
        <v>3</v>
      </c>
      <c r="E89" s="501">
        <v>0</v>
      </c>
      <c r="F89" s="494">
        <v>0</v>
      </c>
      <c r="G89" s="494">
        <v>1</v>
      </c>
      <c r="H89" s="494">
        <v>1</v>
      </c>
      <c r="I89" s="502">
        <v>0</v>
      </c>
      <c r="J89" s="495">
        <f t="shared" si="12"/>
        <v>5</v>
      </c>
      <c r="K89" s="498"/>
      <c r="L89" s="493"/>
      <c r="M89" s="493">
        <v>1</v>
      </c>
      <c r="N89" s="497">
        <f t="shared" si="13"/>
        <v>17.30043943116155</v>
      </c>
      <c r="O89" s="133"/>
      <c r="P89" s="109"/>
      <c r="Q89" s="76"/>
      <c r="R89" s="275">
        <f t="shared" si="9"/>
        <v>28901</v>
      </c>
    </row>
    <row r="90" spans="1:18" ht="18" customHeight="1">
      <c r="A90" s="139" t="s">
        <v>76</v>
      </c>
      <c r="B90" s="493">
        <f t="shared" si="10"/>
        <v>10</v>
      </c>
      <c r="C90" s="493">
        <f>SUM(D90:E90)</f>
        <v>3</v>
      </c>
      <c r="D90" s="493">
        <v>3</v>
      </c>
      <c r="E90" s="494">
        <v>0</v>
      </c>
      <c r="F90" s="494">
        <v>6</v>
      </c>
      <c r="G90" s="493">
        <v>1</v>
      </c>
      <c r="H90" s="493">
        <v>2</v>
      </c>
      <c r="I90" s="502">
        <v>0</v>
      </c>
      <c r="J90" s="495">
        <f t="shared" si="12"/>
        <v>12</v>
      </c>
      <c r="K90" s="498"/>
      <c r="L90" s="493"/>
      <c r="M90" s="500">
        <v>5</v>
      </c>
      <c r="N90" s="497">
        <f t="shared" si="13"/>
        <v>6.579488444773419</v>
      </c>
      <c r="O90" s="133"/>
      <c r="P90" s="109"/>
      <c r="Q90" s="76"/>
      <c r="R90" s="275">
        <f t="shared" si="9"/>
        <v>182385</v>
      </c>
    </row>
    <row r="91" spans="1:18" ht="18" customHeight="1">
      <c r="A91" s="139" t="s">
        <v>108</v>
      </c>
      <c r="B91" s="493">
        <f t="shared" si="10"/>
        <v>16</v>
      </c>
      <c r="C91" s="493">
        <f t="shared" si="11"/>
        <v>9</v>
      </c>
      <c r="D91" s="493">
        <v>9</v>
      </c>
      <c r="E91" s="494">
        <v>0</v>
      </c>
      <c r="F91" s="493">
        <v>6</v>
      </c>
      <c r="G91" s="494">
        <v>1</v>
      </c>
      <c r="H91" s="493">
        <v>9</v>
      </c>
      <c r="I91" s="502">
        <v>0</v>
      </c>
      <c r="J91" s="495">
        <f t="shared" si="12"/>
        <v>25</v>
      </c>
      <c r="K91" s="498"/>
      <c r="L91" s="493"/>
      <c r="M91" s="500">
        <v>5</v>
      </c>
      <c r="N91" s="497">
        <f t="shared" si="13"/>
        <v>7.541682881284862</v>
      </c>
      <c r="O91" s="133"/>
      <c r="P91" s="109"/>
      <c r="Q91" s="76"/>
      <c r="R91" s="275">
        <f t="shared" si="9"/>
        <v>331491</v>
      </c>
    </row>
    <row r="92" spans="1:18" ht="18" customHeight="1" thickBot="1">
      <c r="A92" s="140" t="s">
        <v>33</v>
      </c>
      <c r="B92" s="504">
        <f t="shared" si="10"/>
        <v>27</v>
      </c>
      <c r="C92" s="504">
        <f t="shared" si="11"/>
        <v>12</v>
      </c>
      <c r="D92" s="504">
        <v>11</v>
      </c>
      <c r="E92" s="504">
        <v>1</v>
      </c>
      <c r="F92" s="504">
        <v>6</v>
      </c>
      <c r="G92" s="504">
        <v>9</v>
      </c>
      <c r="H92" s="504">
        <v>4</v>
      </c>
      <c r="I92" s="505">
        <v>0</v>
      </c>
      <c r="J92" s="506">
        <f t="shared" si="12"/>
        <v>31</v>
      </c>
      <c r="K92" s="507"/>
      <c r="L92" s="508"/>
      <c r="M92" s="509">
        <v>14</v>
      </c>
      <c r="N92" s="510">
        <f t="shared" si="13"/>
        <v>9.387737797455015</v>
      </c>
      <c r="O92" s="134"/>
      <c r="P92" s="109"/>
      <c r="Q92" s="76"/>
      <c r="R92" s="275">
        <f t="shared" si="9"/>
        <v>330218</v>
      </c>
    </row>
    <row r="93" spans="1:17" ht="18" customHeight="1">
      <c r="A93" s="76" t="s">
        <v>283</v>
      </c>
      <c r="B93" s="76"/>
      <c r="C93" s="76"/>
      <c r="D93" s="76"/>
      <c r="E93" s="76"/>
      <c r="F93" s="76"/>
      <c r="G93" s="76"/>
      <c r="H93" s="76"/>
      <c r="I93" s="76"/>
      <c r="J93" s="76"/>
      <c r="K93" s="76"/>
      <c r="L93" s="76"/>
      <c r="M93" s="76"/>
      <c r="N93" s="76"/>
      <c r="O93" s="76"/>
      <c r="P93" s="76"/>
      <c r="Q93" s="76"/>
    </row>
    <row r="94" ht="39.75" customHeight="1">
      <c r="M94" s="29"/>
    </row>
    <row r="95" spans="3:13" ht="13.5" hidden="1">
      <c r="C95" s="14" t="s">
        <v>58</v>
      </c>
      <c r="M95" s="29">
        <v>12.974578773589126</v>
      </c>
    </row>
    <row r="96" spans="3:13" ht="22.5" customHeight="1" hidden="1">
      <c r="C96" s="14">
        <v>125</v>
      </c>
      <c r="M96" s="29">
        <v>10.998751318232694</v>
      </c>
    </row>
    <row r="97" spans="3:13" ht="13.5" hidden="1">
      <c r="C97" s="33">
        <v>121</v>
      </c>
      <c r="D97" s="33"/>
      <c r="E97" s="33"/>
      <c r="F97" s="33"/>
      <c r="G97" s="33"/>
      <c r="H97" s="33"/>
      <c r="I97" s="33"/>
      <c r="J97" s="18"/>
      <c r="M97" s="29">
        <v>18.780074695089542</v>
      </c>
    </row>
    <row r="98" spans="3:14" ht="13.5" hidden="1">
      <c r="C98" s="34">
        <v>128</v>
      </c>
      <c r="D98" s="34"/>
      <c r="E98" s="35" t="s">
        <v>12</v>
      </c>
      <c r="F98" s="35" t="s">
        <v>54</v>
      </c>
      <c r="G98" s="35" t="s">
        <v>13</v>
      </c>
      <c r="H98" s="35" t="s">
        <v>14</v>
      </c>
      <c r="I98" s="35" t="s">
        <v>15</v>
      </c>
      <c r="J98" s="35" t="s">
        <v>17</v>
      </c>
      <c r="K98" s="35"/>
      <c r="L98" s="35"/>
      <c r="M98" s="29">
        <v>17.94473023088886</v>
      </c>
      <c r="N98" s="35"/>
    </row>
    <row r="99" spans="3:15" ht="13.5" hidden="1">
      <c r="C99" s="35">
        <v>137</v>
      </c>
      <c r="D99" s="35"/>
      <c r="E99" s="36">
        <f aca="true" t="shared" si="14" ref="E99:E107">SUM(G99:I99)</f>
        <v>190</v>
      </c>
      <c r="F99" s="36">
        <f>SUM(G99:H99)</f>
        <v>121</v>
      </c>
      <c r="G99" s="36">
        <v>110</v>
      </c>
      <c r="H99" s="36">
        <v>11</v>
      </c>
      <c r="I99" s="36">
        <v>69</v>
      </c>
      <c r="J99" s="36">
        <v>79</v>
      </c>
      <c r="K99" s="31" t="s">
        <v>252</v>
      </c>
      <c r="L99" s="31"/>
      <c r="M99" s="29">
        <v>16.72973119258381</v>
      </c>
      <c r="N99" s="37">
        <f>SUM(G99:M99)</f>
        <v>285.7297311925838</v>
      </c>
      <c r="O99" s="14">
        <f>N99-M99</f>
        <v>269</v>
      </c>
    </row>
    <row r="100" spans="3:15" ht="13.5" hidden="1">
      <c r="C100" s="30">
        <v>115</v>
      </c>
      <c r="D100" s="30" t="s">
        <v>26</v>
      </c>
      <c r="E100" s="36">
        <f t="shared" si="14"/>
        <v>56</v>
      </c>
      <c r="F100" s="36">
        <f aca="true" t="shared" si="15" ref="F100:F107">SUM(G100:H100)</f>
        <v>38</v>
      </c>
      <c r="G100" s="36">
        <v>36</v>
      </c>
      <c r="H100" s="36">
        <v>2</v>
      </c>
      <c r="I100" s="36">
        <v>18</v>
      </c>
      <c r="J100" s="36">
        <v>23</v>
      </c>
      <c r="K100" s="31" t="s">
        <v>247</v>
      </c>
      <c r="L100" s="31"/>
      <c r="M100" s="29">
        <v>12.96986275527048</v>
      </c>
      <c r="N100" s="34">
        <f>SUM(G100:M100)</f>
        <v>91.96986275527048</v>
      </c>
      <c r="O100" s="14">
        <f>N100-M100</f>
        <v>79</v>
      </c>
    </row>
    <row r="101" spans="3:15" ht="14.25" hidden="1" thickBot="1">
      <c r="C101" s="30">
        <v>97</v>
      </c>
      <c r="D101" s="30" t="s">
        <v>27</v>
      </c>
      <c r="E101" s="36">
        <f t="shared" si="14"/>
        <v>23</v>
      </c>
      <c r="F101" s="36">
        <f t="shared" si="15"/>
        <v>15</v>
      </c>
      <c r="G101" s="36">
        <v>12</v>
      </c>
      <c r="H101" s="36">
        <v>3</v>
      </c>
      <c r="I101" s="36">
        <v>8</v>
      </c>
      <c r="J101" s="36">
        <v>8</v>
      </c>
      <c r="K101" s="31" t="s">
        <v>247</v>
      </c>
      <c r="L101" s="31"/>
      <c r="M101" s="32">
        <v>17.688430923869557</v>
      </c>
      <c r="N101" s="34">
        <f aca="true" t="shared" si="16" ref="N101:N107">SUM(G101:M101)</f>
        <v>48.68843092386956</v>
      </c>
      <c r="O101" s="14">
        <f aca="true" t="shared" si="17" ref="O101:O107">N101-M101</f>
        <v>31.000000000000004</v>
      </c>
    </row>
    <row r="102" spans="3:15" ht="13.5" hidden="1">
      <c r="C102" s="30">
        <v>98</v>
      </c>
      <c r="D102" s="30" t="s">
        <v>28</v>
      </c>
      <c r="E102" s="36">
        <f t="shared" si="14"/>
        <v>18</v>
      </c>
      <c r="F102" s="36">
        <f t="shared" si="15"/>
        <v>11</v>
      </c>
      <c r="G102" s="36">
        <v>11</v>
      </c>
      <c r="H102" s="36">
        <v>0</v>
      </c>
      <c r="I102" s="36">
        <v>7</v>
      </c>
      <c r="J102" s="36">
        <v>9</v>
      </c>
      <c r="K102" s="31" t="s">
        <v>247</v>
      </c>
      <c r="L102" s="31"/>
      <c r="M102" s="34">
        <v>6</v>
      </c>
      <c r="N102" s="34">
        <f t="shared" si="16"/>
        <v>33</v>
      </c>
      <c r="O102" s="14">
        <f t="shared" si="17"/>
        <v>27</v>
      </c>
    </row>
    <row r="103" spans="3:15" ht="13.5" hidden="1">
      <c r="C103" s="30">
        <v>86</v>
      </c>
      <c r="D103" s="30" t="s">
        <v>29</v>
      </c>
      <c r="E103" s="36">
        <f t="shared" si="14"/>
        <v>24</v>
      </c>
      <c r="F103" s="36">
        <f t="shared" si="15"/>
        <v>16</v>
      </c>
      <c r="G103" s="36">
        <v>14</v>
      </c>
      <c r="H103" s="36">
        <v>2</v>
      </c>
      <c r="I103" s="36">
        <v>8</v>
      </c>
      <c r="J103" s="36">
        <v>15</v>
      </c>
      <c r="K103" s="31" t="s">
        <v>248</v>
      </c>
      <c r="L103" s="31"/>
      <c r="M103" s="34">
        <v>5</v>
      </c>
      <c r="N103" s="34">
        <f t="shared" si="16"/>
        <v>44</v>
      </c>
      <c r="O103" s="14">
        <f t="shared" si="17"/>
        <v>39</v>
      </c>
    </row>
    <row r="104" spans="3:15" ht="13.5" hidden="1">
      <c r="C104" s="30">
        <v>118</v>
      </c>
      <c r="D104" s="30" t="s">
        <v>30</v>
      </c>
      <c r="E104" s="36">
        <f t="shared" si="14"/>
        <v>3</v>
      </c>
      <c r="F104" s="36">
        <f t="shared" si="15"/>
        <v>2</v>
      </c>
      <c r="G104" s="36">
        <v>2</v>
      </c>
      <c r="H104" s="36">
        <v>0</v>
      </c>
      <c r="I104" s="36">
        <v>1</v>
      </c>
      <c r="J104" s="36">
        <v>2</v>
      </c>
      <c r="K104" s="31" t="s">
        <v>249</v>
      </c>
      <c r="L104" s="31"/>
      <c r="M104" s="34">
        <v>0</v>
      </c>
      <c r="N104" s="34">
        <f t="shared" si="16"/>
        <v>5</v>
      </c>
      <c r="O104" s="14">
        <f t="shared" si="17"/>
        <v>5</v>
      </c>
    </row>
    <row r="105" spans="3:15" ht="13.5" hidden="1">
      <c r="C105" s="30">
        <v>95</v>
      </c>
      <c r="D105" s="30" t="s">
        <v>31</v>
      </c>
      <c r="E105" s="36">
        <f t="shared" si="14"/>
        <v>14</v>
      </c>
      <c r="F105" s="36">
        <f t="shared" si="15"/>
        <v>8</v>
      </c>
      <c r="G105" s="36">
        <v>5</v>
      </c>
      <c r="H105" s="36">
        <v>3</v>
      </c>
      <c r="I105" s="36">
        <v>6</v>
      </c>
      <c r="J105" s="36">
        <v>6</v>
      </c>
      <c r="K105" s="31" t="s">
        <v>250</v>
      </c>
      <c r="L105" s="31"/>
      <c r="M105" s="34">
        <v>7</v>
      </c>
      <c r="N105" s="34">
        <f t="shared" si="16"/>
        <v>27</v>
      </c>
      <c r="O105" s="14">
        <f t="shared" si="17"/>
        <v>20</v>
      </c>
    </row>
    <row r="106" spans="3:15" ht="14.25" hidden="1" thickBot="1">
      <c r="C106" s="30" t="s">
        <v>253</v>
      </c>
      <c r="D106" s="30" t="s">
        <v>32</v>
      </c>
      <c r="E106" s="36">
        <f t="shared" si="14"/>
        <v>27</v>
      </c>
      <c r="F106" s="36">
        <f t="shared" si="15"/>
        <v>17</v>
      </c>
      <c r="G106" s="36">
        <v>17</v>
      </c>
      <c r="H106" s="36">
        <v>0</v>
      </c>
      <c r="I106" s="36">
        <v>10</v>
      </c>
      <c r="J106" s="36">
        <v>9</v>
      </c>
      <c r="K106" s="38" t="s">
        <v>251</v>
      </c>
      <c r="L106" s="23"/>
      <c r="M106" s="34">
        <v>13</v>
      </c>
      <c r="N106" s="34">
        <f t="shared" si="16"/>
        <v>49</v>
      </c>
      <c r="O106" s="14">
        <f t="shared" si="17"/>
        <v>36</v>
      </c>
    </row>
    <row r="107" spans="3:15" ht="14.25" hidden="1" thickBot="1">
      <c r="C107" s="30" t="s">
        <v>254</v>
      </c>
      <c r="D107" s="30" t="s">
        <v>33</v>
      </c>
      <c r="E107" s="36">
        <f t="shared" si="14"/>
        <v>25</v>
      </c>
      <c r="F107" s="36">
        <f t="shared" si="15"/>
        <v>14</v>
      </c>
      <c r="G107" s="36">
        <v>13</v>
      </c>
      <c r="H107" s="36">
        <v>1</v>
      </c>
      <c r="I107" s="36">
        <v>11</v>
      </c>
      <c r="J107" s="36">
        <v>7</v>
      </c>
      <c r="K107" s="38" t="s">
        <v>255</v>
      </c>
      <c r="L107" s="23"/>
      <c r="M107" s="34">
        <v>10</v>
      </c>
      <c r="N107" s="34">
        <f t="shared" si="16"/>
        <v>42</v>
      </c>
      <c r="O107" s="14">
        <f t="shared" si="17"/>
        <v>32</v>
      </c>
    </row>
    <row r="108" ht="13.5" hidden="1"/>
    <row r="109" ht="13.5" hidden="1"/>
    <row r="110" ht="13.5" hidden="1"/>
  </sheetData>
  <sheetProtection/>
  <mergeCells count="13">
    <mergeCell ref="A4:A5"/>
    <mergeCell ref="L4:Q4"/>
    <mergeCell ref="J67:K67"/>
    <mergeCell ref="H66:H68"/>
    <mergeCell ref="B67:B68"/>
    <mergeCell ref="D4:I4"/>
    <mergeCell ref="A66:A68"/>
    <mergeCell ref="N66:O68"/>
    <mergeCell ref="B5:C5"/>
    <mergeCell ref="D5:E5"/>
    <mergeCell ref="F5:G5"/>
    <mergeCell ref="H5:I5"/>
    <mergeCell ref="J5:K5"/>
  </mergeCells>
  <printOptions/>
  <pageMargins left="0.7480314960629921" right="0.7480314960629921" top="0.7480314960629921" bottom="0.5118110236220472" header="0.5118110236220472" footer="0.5118110236220472"/>
  <pageSetup horizontalDpi="300" verticalDpi="300" orientation="portrait" paperSize="9" scale="80" r:id="rId1"/>
  <colBreaks count="1" manualBreakCount="1">
    <brk id="9" max="92" man="1"/>
  </colBreaks>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view="pageBreakPreview" zoomScaleSheetLayoutView="100" zoomScalePageLayoutView="0" workbookViewId="0" topLeftCell="A1">
      <selection activeCell="I63" sqref="I63"/>
    </sheetView>
  </sheetViews>
  <sheetFormatPr defaultColWidth="9.00390625" defaultRowHeight="13.5"/>
  <cols>
    <col min="1" max="1" width="9.50390625" style="14" customWidth="1"/>
    <col min="2" max="6" width="12.625" style="14" customWidth="1"/>
    <col min="7" max="7" width="16.875" style="14" customWidth="1"/>
    <col min="8" max="8" width="9.00390625" style="14" customWidth="1"/>
    <col min="9" max="9" width="0.12890625" style="14" customWidth="1"/>
    <col min="10" max="10" width="11.625" style="14" bestFit="1" customWidth="1"/>
    <col min="11" max="16384" width="9.00390625" style="14" customWidth="1"/>
  </cols>
  <sheetData>
    <row r="1" ht="13.5">
      <c r="A1" s="1" t="s">
        <v>152</v>
      </c>
    </row>
    <row r="2" spans="1:7" ht="27" customHeight="1" thickBot="1">
      <c r="A2" s="15"/>
      <c r="B2" s="15"/>
      <c r="C2" s="15"/>
      <c r="D2" s="15"/>
      <c r="E2" s="15"/>
      <c r="F2" s="15"/>
      <c r="G2" s="96" t="s">
        <v>310</v>
      </c>
    </row>
    <row r="3" spans="1:7" s="16" customFormat="1" ht="18" customHeight="1">
      <c r="A3" s="649" t="s">
        <v>79</v>
      </c>
      <c r="B3" s="683" t="s">
        <v>263</v>
      </c>
      <c r="C3" s="683" t="s">
        <v>147</v>
      </c>
      <c r="D3" s="683" t="s">
        <v>262</v>
      </c>
      <c r="E3" s="683" t="s">
        <v>148</v>
      </c>
      <c r="F3" s="683" t="s">
        <v>261</v>
      </c>
      <c r="G3" s="637" t="s">
        <v>264</v>
      </c>
    </row>
    <row r="4" spans="1:7" s="16" customFormat="1" ht="18" customHeight="1">
      <c r="A4" s="650"/>
      <c r="B4" s="684"/>
      <c r="C4" s="684"/>
      <c r="D4" s="684"/>
      <c r="E4" s="684"/>
      <c r="F4" s="684"/>
      <c r="G4" s="639"/>
    </row>
    <row r="5" spans="1:10" s="16" customFormat="1" ht="18" customHeight="1">
      <c r="A5" s="651"/>
      <c r="B5" s="685"/>
      <c r="C5" s="685"/>
      <c r="D5" s="685"/>
      <c r="E5" s="685"/>
      <c r="F5" s="685"/>
      <c r="G5" s="641"/>
      <c r="J5" s="16" t="s">
        <v>290</v>
      </c>
    </row>
    <row r="6" spans="1:12" ht="27" customHeight="1">
      <c r="A6" s="73" t="s">
        <v>102</v>
      </c>
      <c r="B6" s="518">
        <f>SUM(B8:B15)</f>
        <v>19</v>
      </c>
      <c r="C6" s="226">
        <f>SUM(C8:C15)</f>
        <v>92</v>
      </c>
      <c r="D6" s="526">
        <f>SUM(D8:D15)</f>
        <v>299</v>
      </c>
      <c r="E6" s="490">
        <f>SUM(E8:E15)</f>
        <v>85</v>
      </c>
      <c r="F6" s="518">
        <f>SUM(F8:F15)</f>
        <v>26</v>
      </c>
      <c r="G6" s="527">
        <f>D6/J6*100000</f>
        <v>15.214271902954318</v>
      </c>
      <c r="I6" s="14">
        <v>21.2</v>
      </c>
      <c r="J6" s="396">
        <f>SUM(J8:J15)</f>
        <v>1965260</v>
      </c>
      <c r="L6" s="255"/>
    </row>
    <row r="7" spans="1:12" ht="27" customHeight="1">
      <c r="A7" s="73"/>
      <c r="B7" s="518"/>
      <c r="C7" s="246"/>
      <c r="D7" s="518"/>
      <c r="E7" s="246"/>
      <c r="F7" s="518"/>
      <c r="G7" s="527"/>
      <c r="J7" s="271"/>
      <c r="L7" s="255"/>
    </row>
    <row r="8" spans="1:12" ht="27" customHeight="1">
      <c r="A8" s="73" t="s">
        <v>71</v>
      </c>
      <c r="B8" s="518">
        <v>6</v>
      </c>
      <c r="C8" s="246">
        <v>36</v>
      </c>
      <c r="D8" s="518">
        <v>121</v>
      </c>
      <c r="E8" s="490">
        <v>34</v>
      </c>
      <c r="F8" s="518">
        <v>8</v>
      </c>
      <c r="G8" s="527">
        <f>D8/J8*100000</f>
        <v>25.11916031421786</v>
      </c>
      <c r="I8" s="14">
        <v>5.18</v>
      </c>
      <c r="J8" s="396">
        <f>'第４表（３）・第５表'!R22</f>
        <v>481704</v>
      </c>
      <c r="L8" s="255"/>
    </row>
    <row r="9" spans="1:12" ht="27" customHeight="1">
      <c r="A9" s="73" t="s">
        <v>72</v>
      </c>
      <c r="B9" s="518">
        <v>0</v>
      </c>
      <c r="C9" s="246">
        <v>3</v>
      </c>
      <c r="D9" s="518">
        <v>7</v>
      </c>
      <c r="E9" s="490">
        <v>3</v>
      </c>
      <c r="F9" s="518">
        <v>0</v>
      </c>
      <c r="G9" s="527">
        <f aca="true" t="shared" si="0" ref="G9:G15">D9/J9*100000</f>
        <v>3.376520640188313</v>
      </c>
      <c r="I9" s="14">
        <v>2.26</v>
      </c>
      <c r="J9" s="396">
        <f>'第４表（３）・第５表'!R23</f>
        <v>207314</v>
      </c>
      <c r="L9" s="255"/>
    </row>
    <row r="10" spans="1:10" ht="27" customHeight="1">
      <c r="A10" s="73" t="s">
        <v>73</v>
      </c>
      <c r="B10" s="528">
        <v>0</v>
      </c>
      <c r="C10" s="246">
        <v>6</v>
      </c>
      <c r="D10" s="518">
        <v>16</v>
      </c>
      <c r="E10" s="490">
        <v>3</v>
      </c>
      <c r="F10" s="528">
        <v>3</v>
      </c>
      <c r="G10" s="527">
        <f t="shared" si="0"/>
        <v>10.880504855425292</v>
      </c>
      <c r="I10" s="14">
        <v>1.55</v>
      </c>
      <c r="J10" s="396">
        <f>'第４表（３）・第５表'!R24</f>
        <v>147052</v>
      </c>
    </row>
    <row r="11" spans="1:10" ht="27" customHeight="1">
      <c r="A11" s="73" t="s">
        <v>74</v>
      </c>
      <c r="B11" s="518">
        <v>2</v>
      </c>
      <c r="C11" s="246">
        <v>15</v>
      </c>
      <c r="D11" s="518">
        <v>53</v>
      </c>
      <c r="E11" s="490">
        <v>11</v>
      </c>
      <c r="F11" s="518">
        <v>6</v>
      </c>
      <c r="G11" s="527">
        <f t="shared" si="0"/>
        <v>20.68736704463397</v>
      </c>
      <c r="I11" s="14">
        <v>2.9</v>
      </c>
      <c r="J11" s="396">
        <f>'第４表（３）・第５表'!R25</f>
        <v>256195</v>
      </c>
    </row>
    <row r="12" spans="1:10" ht="27" customHeight="1">
      <c r="A12" s="73" t="s">
        <v>107</v>
      </c>
      <c r="B12" s="528">
        <v>1</v>
      </c>
      <c r="C12" s="246">
        <v>1</v>
      </c>
      <c r="D12" s="518">
        <v>5</v>
      </c>
      <c r="E12" s="278">
        <v>2</v>
      </c>
      <c r="F12" s="518">
        <v>0</v>
      </c>
      <c r="G12" s="527">
        <f>D12/J12*100000</f>
        <v>17.30043943116155</v>
      </c>
      <c r="I12" s="14">
        <v>0.35</v>
      </c>
      <c r="J12" s="396">
        <f>'第４表（３）・第５表'!R26</f>
        <v>28901</v>
      </c>
    </row>
    <row r="13" spans="1:10" ht="27" customHeight="1">
      <c r="A13" s="73" t="s">
        <v>76</v>
      </c>
      <c r="B13" s="518">
        <v>0</v>
      </c>
      <c r="C13" s="246">
        <v>4</v>
      </c>
      <c r="D13" s="518">
        <v>9</v>
      </c>
      <c r="E13" s="278">
        <v>2</v>
      </c>
      <c r="F13" s="518">
        <v>2</v>
      </c>
      <c r="G13" s="527">
        <f t="shared" si="0"/>
        <v>4.934616333580064</v>
      </c>
      <c r="I13" s="14">
        <v>2.06</v>
      </c>
      <c r="J13" s="396">
        <f>'第４表（３）・第５表'!R27</f>
        <v>182385</v>
      </c>
    </row>
    <row r="14" spans="1:10" ht="27" customHeight="1">
      <c r="A14" s="73" t="s">
        <v>108</v>
      </c>
      <c r="B14" s="518">
        <v>1</v>
      </c>
      <c r="C14" s="226">
        <v>14</v>
      </c>
      <c r="D14" s="518">
        <v>15</v>
      </c>
      <c r="E14" s="490">
        <v>14</v>
      </c>
      <c r="F14" s="518">
        <v>1</v>
      </c>
      <c r="G14" s="527">
        <f t="shared" si="0"/>
        <v>4.525009728770917</v>
      </c>
      <c r="I14" s="14">
        <v>3.6</v>
      </c>
      <c r="J14" s="396">
        <f>'第４表（３）・第５表'!R28</f>
        <v>331491</v>
      </c>
    </row>
    <row r="15" spans="1:10" ht="27" customHeight="1" thickBot="1">
      <c r="A15" s="74" t="s">
        <v>77</v>
      </c>
      <c r="B15" s="522">
        <v>9</v>
      </c>
      <c r="C15" s="280">
        <v>13</v>
      </c>
      <c r="D15" s="522">
        <v>73</v>
      </c>
      <c r="E15" s="491">
        <v>16</v>
      </c>
      <c r="F15" s="522">
        <v>6</v>
      </c>
      <c r="G15" s="492">
        <f t="shared" si="0"/>
        <v>22.106608361748904</v>
      </c>
      <c r="I15" s="14">
        <v>3.34</v>
      </c>
      <c r="J15" s="396">
        <f>'第４表（３）・第５表'!R29</f>
        <v>330218</v>
      </c>
    </row>
    <row r="16" ht="13.5">
      <c r="J16" s="208"/>
    </row>
  </sheetData>
  <sheetProtection/>
  <mergeCells count="7">
    <mergeCell ref="E3:E5"/>
    <mergeCell ref="F3:F5"/>
    <mergeCell ref="G3:G5"/>
    <mergeCell ref="A3:A5"/>
    <mergeCell ref="B3:B5"/>
    <mergeCell ref="C3:C5"/>
    <mergeCell ref="D3:D5"/>
  </mergeCells>
  <printOptions/>
  <pageMargins left="0.75" right="0.75" top="1" bottom="1" header="0.512" footer="0.51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半沢 琴音</cp:lastModifiedBy>
  <cp:lastPrinted>2013-07-05T06:18:00Z</cp:lastPrinted>
  <dcterms:created xsi:type="dcterms:W3CDTF">2002-02-07T04:31:47Z</dcterms:created>
  <dcterms:modified xsi:type="dcterms:W3CDTF">2014-09-26T06:14:06Z</dcterms:modified>
  <cp:category/>
  <cp:version/>
  <cp:contentType/>
  <cp:contentStatus/>
</cp:coreProperties>
</file>