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75" windowWidth="19320" windowHeight="7080" tabRatio="738" activeTab="0"/>
  </bookViews>
  <sheets>
    <sheet name="１" sheetId="1" r:id="rId1"/>
    <sheet name="２" sheetId="2" r:id="rId2"/>
    <sheet name="３" sheetId="3" r:id="rId3"/>
    <sheet name="４" sheetId="4" r:id="rId4"/>
    <sheet name="５" sheetId="5" r:id="rId5"/>
    <sheet name="６ " sheetId="6" r:id="rId6"/>
    <sheet name="７" sheetId="7" r:id="rId7"/>
    <sheet name="８" sheetId="8" r:id="rId8"/>
    <sheet name="９、１０" sheetId="9" r:id="rId9"/>
    <sheet name="１１" sheetId="10" r:id="rId10"/>
    <sheet name="11-2" sheetId="11" r:id="rId11"/>
    <sheet name="１２" sheetId="12" r:id="rId12"/>
    <sheet name="13" sheetId="13" r:id="rId13"/>
    <sheet name="14" sheetId="14" r:id="rId14"/>
    <sheet name="感染看護室15,16" sheetId="15" r:id="rId15"/>
    <sheet name="感染看護室17、18" sheetId="16" r:id="rId16"/>
    <sheet name="地域医療課19、20" sheetId="17" r:id="rId17"/>
  </sheets>
  <definedNames>
    <definedName name="_xlnm.Print_Area" localSheetId="0">'１'!$A$1:$J$67</definedName>
    <definedName name="_xlnm.Print_Area" localSheetId="9">'１１'!$A$1:$G$76</definedName>
    <definedName name="_xlnm.Print_Area" localSheetId="10">'11-2'!$A$1:$J$39</definedName>
    <definedName name="_xlnm.Print_Area" localSheetId="11">'１２'!$A$1:$J$49</definedName>
    <definedName name="_xlnm.Print_Area" localSheetId="12">'13'!$A$1:$Z$75</definedName>
    <definedName name="_xlnm.Print_Area" localSheetId="13">'14'!$A$1:$AV$72</definedName>
    <definedName name="_xlnm.Print_Area" localSheetId="2">'３'!$A$1:$P$83</definedName>
    <definedName name="_xlnm.Print_Area" localSheetId="3">'４'!$A$1:$L$81</definedName>
    <definedName name="_xlnm.Print_Area" localSheetId="4">'５'!$A$1:$AG$21</definedName>
    <definedName name="_xlnm.Print_Area" localSheetId="5">'６ '!$A$1:$S$30</definedName>
    <definedName name="_xlnm.Print_Area" localSheetId="6">'７'!$A$1:$AE$19</definedName>
    <definedName name="_xlnm.Print_Area" localSheetId="7">'８'!$A$1:$R$31</definedName>
    <definedName name="_xlnm.Print_Area" localSheetId="8">'９、１０'!$A$1:$N$34</definedName>
    <definedName name="_xlnm.Print_Area" localSheetId="14">'感染看護室15,16'!$A$1:$K$34</definedName>
    <definedName name="_xlnm.Print_Area" localSheetId="15">'感染看護室17、18'!$A$1:$K$33</definedName>
  </definedNames>
  <calcPr fullCalcOnLoad="1"/>
</workbook>
</file>

<file path=xl/sharedStrings.xml><?xml version="1.0" encoding="utf-8"?>
<sst xmlns="http://schemas.openxmlformats.org/spreadsheetml/2006/main" count="6342" uniqueCount="840">
  <si>
    <t>５</t>
  </si>
  <si>
    <t>６</t>
  </si>
  <si>
    <t>７</t>
  </si>
  <si>
    <t>８</t>
  </si>
  <si>
    <t>９</t>
  </si>
  <si>
    <t>総数</t>
  </si>
  <si>
    <t>桑折町</t>
  </si>
  <si>
    <t>医師</t>
  </si>
  <si>
    <t>歯科医師</t>
  </si>
  <si>
    <t>薬剤師</t>
  </si>
  <si>
    <t>郡山市</t>
  </si>
  <si>
    <t>いわき市</t>
  </si>
  <si>
    <t>市町村</t>
  </si>
  <si>
    <t>病　　　　院</t>
  </si>
  <si>
    <t>一　般　診　療　所</t>
  </si>
  <si>
    <t>一般病院</t>
  </si>
  <si>
    <t>施設数</t>
  </si>
  <si>
    <t>病床数</t>
  </si>
  <si>
    <t>平成元年</t>
  </si>
  <si>
    <t>（注）１．昭和３０年から５８年までは、１２月３１日現在である。</t>
  </si>
  <si>
    <t>　　　２．昭和５９年からは、１０月１日現在である。</t>
  </si>
  <si>
    <t>　　　３．昭和６０年より、休止・休診中の施設は除く。</t>
  </si>
  <si>
    <t>　　　４．休診とは、１年以上休診中のものである。</t>
  </si>
  <si>
    <t>第２表　病院数・病床数、病院の種類・年次別</t>
  </si>
  <si>
    <t>年　　次</t>
  </si>
  <si>
    <t>病院数</t>
  </si>
  <si>
    <t>（注）１．昭和３０年から５８年までは、１２月３１日現在である。</t>
  </si>
  <si>
    <t>　　　２．昭和５９年からは、１０月１日現在である。</t>
  </si>
  <si>
    <t>20</t>
  </si>
  <si>
    <t>総　数</t>
  </si>
  <si>
    <t>-</t>
  </si>
  <si>
    <t>本宮市</t>
  </si>
  <si>
    <t>年次</t>
  </si>
  <si>
    <t>歯科診療所</t>
  </si>
  <si>
    <t>実数</t>
  </si>
  <si>
    <t>率・人口10万対</t>
  </si>
  <si>
    <t>精神科病院</t>
  </si>
  <si>
    <t>伝染病院</t>
  </si>
  <si>
    <t>結核療養所</t>
  </si>
  <si>
    <t>第１表　医療施設数・率（人口10万対）、病床数・年次別</t>
  </si>
  <si>
    <t>２</t>
  </si>
  <si>
    <r>
      <t>昭和</t>
    </r>
    <r>
      <rPr>
        <sz val="11"/>
        <rFont val="ＪＳ明朝"/>
        <family val="1"/>
      </rPr>
      <t>30</t>
    </r>
    <r>
      <rPr>
        <sz val="12"/>
        <rFont val="HGP教科書体"/>
        <family val="1"/>
      </rPr>
      <t>年</t>
    </r>
  </si>
  <si>
    <t>10</t>
  </si>
  <si>
    <t>11</t>
  </si>
  <si>
    <t>12</t>
  </si>
  <si>
    <t>13</t>
  </si>
  <si>
    <t>14</t>
  </si>
  <si>
    <t>15</t>
  </si>
  <si>
    <t>16</t>
  </si>
  <si>
    <t>17</t>
  </si>
  <si>
    <t>18</t>
  </si>
  <si>
    <t>19</t>
  </si>
  <si>
    <t>35</t>
  </si>
  <si>
    <t>40</t>
  </si>
  <si>
    <t>45</t>
  </si>
  <si>
    <t>50</t>
  </si>
  <si>
    <t>55</t>
  </si>
  <si>
    <t>60</t>
  </si>
  <si>
    <t>61</t>
  </si>
  <si>
    <t>62</t>
  </si>
  <si>
    <t>63</t>
  </si>
  <si>
    <t>病床数</t>
  </si>
  <si>
    <t>精神科</t>
  </si>
  <si>
    <t>精　神</t>
  </si>
  <si>
    <t>感染症</t>
  </si>
  <si>
    <t>結　核</t>
  </si>
  <si>
    <t>療　養</t>
  </si>
  <si>
    <t>一　般</t>
  </si>
  <si>
    <t>第３表　病院数；病床数、病院-病床の種類・市町村別</t>
  </si>
  <si>
    <t>施設数</t>
  </si>
  <si>
    <t>地域医療　　　支援病院　　　　　　（再掲）</t>
  </si>
  <si>
    <t>救急告示　　　　　　　　　　病院　　　　　　　　（再掲）</t>
  </si>
  <si>
    <t>地域医療支援病院（再掲）</t>
  </si>
  <si>
    <t>療養病床　　　　　　　を有する　　　　　　　　　　病院　　　　　　　（再掲）</t>
  </si>
  <si>
    <t>福島県　</t>
  </si>
  <si>
    <t>県北　　　　　　　　</t>
  </si>
  <si>
    <t>福島市　　　　</t>
  </si>
  <si>
    <t>二本松市　　　</t>
  </si>
  <si>
    <t>伊達市　　　　</t>
  </si>
  <si>
    <t>国見町　　　　</t>
  </si>
  <si>
    <t>川俣町　　　　</t>
  </si>
  <si>
    <t>大玉村　　　</t>
  </si>
  <si>
    <t>県中　　　　　　　　</t>
  </si>
  <si>
    <t>須賀川市　　　</t>
  </si>
  <si>
    <t>田村市　　　　</t>
  </si>
  <si>
    <t>鏡石町　　　　</t>
  </si>
  <si>
    <t>天栄村　　　　</t>
  </si>
  <si>
    <t>石川町　　　　</t>
  </si>
  <si>
    <t>玉川村　　　　</t>
  </si>
  <si>
    <t>平田村　　　　</t>
  </si>
  <si>
    <t>浅川町　　　　</t>
  </si>
  <si>
    <t>古殿町　　　　</t>
  </si>
  <si>
    <t>三春町　　　　</t>
  </si>
  <si>
    <t>小野町　　　　</t>
  </si>
  <si>
    <t>県南　　　　　　　　</t>
  </si>
  <si>
    <t>白河市　　　　</t>
  </si>
  <si>
    <t>西郷村　　　　</t>
  </si>
  <si>
    <t>泉崎村　　　　</t>
  </si>
  <si>
    <t>中島村　　　　</t>
  </si>
  <si>
    <t>矢吹町　　　　</t>
  </si>
  <si>
    <t>棚倉町　　　　</t>
  </si>
  <si>
    <t>矢祭町　　　　</t>
  </si>
  <si>
    <t>塙町　　　　　</t>
  </si>
  <si>
    <t>鮫川村　　　　</t>
  </si>
  <si>
    <t>会津　　　　　　　　</t>
  </si>
  <si>
    <t>会津若松市　　</t>
  </si>
  <si>
    <t>喜多方市　　　</t>
  </si>
  <si>
    <t>北塩原村　　　</t>
  </si>
  <si>
    <t>西会津町　　　</t>
  </si>
  <si>
    <t>磐梯町　　　　</t>
  </si>
  <si>
    <t>猪苗代町　　　</t>
  </si>
  <si>
    <t>会津坂下町　　</t>
  </si>
  <si>
    <t>湯川村　　　　</t>
  </si>
  <si>
    <t>柳津町　　　　</t>
  </si>
  <si>
    <t>三島町　　　　</t>
  </si>
  <si>
    <t>金山町　　　　</t>
  </si>
  <si>
    <t>昭和村　　　　</t>
  </si>
  <si>
    <t>会津美里町　　</t>
  </si>
  <si>
    <t>南会津　　　　　　　</t>
  </si>
  <si>
    <t>下郷町　　　　</t>
  </si>
  <si>
    <t>檜枝岐村　　　</t>
  </si>
  <si>
    <t>只見町　　　　</t>
  </si>
  <si>
    <t>南会津町　　　</t>
  </si>
  <si>
    <t>相双　　　　　　　　</t>
  </si>
  <si>
    <t>相馬市　　　　</t>
  </si>
  <si>
    <t>南相馬市　　　</t>
  </si>
  <si>
    <t>広野町　　　　</t>
  </si>
  <si>
    <t>楢葉町　　　　</t>
  </si>
  <si>
    <t>富岡町　　　　</t>
  </si>
  <si>
    <t>川内村　　　　</t>
  </si>
  <si>
    <t>大熊町　　　　</t>
  </si>
  <si>
    <t>双葉町　　　　</t>
  </si>
  <si>
    <t>浪江町　　　　</t>
  </si>
  <si>
    <t>葛尾村　　　　</t>
  </si>
  <si>
    <t>新地町　　　　</t>
  </si>
  <si>
    <t>飯舘村　　　　</t>
  </si>
  <si>
    <t>郡山市　　　　</t>
  </si>
  <si>
    <t>いわき市　　　</t>
  </si>
  <si>
    <t>出典：医療施設調査</t>
  </si>
  <si>
    <t>　</t>
  </si>
  <si>
    <t>歯科診療所数</t>
  </si>
  <si>
    <t>有床</t>
  </si>
  <si>
    <t>無床</t>
  </si>
  <si>
    <t>一般診療所・病床数</t>
  </si>
  <si>
    <t>（再掲）             療養病床を         有する             一般診療所</t>
  </si>
  <si>
    <t>（再掲）                    療養病床</t>
  </si>
  <si>
    <t>福島県　</t>
  </si>
  <si>
    <t>県北　　　　　　　　</t>
  </si>
  <si>
    <t>福島市　　　　</t>
  </si>
  <si>
    <t>二本松市　　　</t>
  </si>
  <si>
    <t>伊達市　　　　</t>
  </si>
  <si>
    <t>国見町　　　　</t>
  </si>
  <si>
    <t>川俣町　　　　</t>
  </si>
  <si>
    <t>常勤換算</t>
  </si>
  <si>
    <t>実人員</t>
  </si>
  <si>
    <t>総数</t>
  </si>
  <si>
    <t>医師</t>
  </si>
  <si>
    <t>歯科医師</t>
  </si>
  <si>
    <t>薬剤師</t>
  </si>
  <si>
    <t>保健師</t>
  </si>
  <si>
    <t>助産師</t>
  </si>
  <si>
    <t>看護師</t>
  </si>
  <si>
    <t>准看護師</t>
  </si>
  <si>
    <t>看護業務補助者</t>
  </si>
  <si>
    <t>理学療法士（ＰＴ）</t>
  </si>
  <si>
    <t>作業療法士（ＯＴ）</t>
  </si>
  <si>
    <t>視能訓練士</t>
  </si>
  <si>
    <t>言語聴覚士</t>
  </si>
  <si>
    <t>義肢装具士</t>
  </si>
  <si>
    <t>常勤</t>
  </si>
  <si>
    <t>非常勤</t>
  </si>
  <si>
    <t>07　　福島県　　　　　　　</t>
  </si>
  <si>
    <t>0701　県北　　　　　　　　</t>
  </si>
  <si>
    <t>0702　県中　　　　　　　　</t>
  </si>
  <si>
    <t>0703　県南　　　　　　　　</t>
  </si>
  <si>
    <t>0704　会津　　　　　　　　</t>
  </si>
  <si>
    <t>0705　南会津　　　　　　　</t>
  </si>
  <si>
    <t>0706　相双　　　　　　　　</t>
  </si>
  <si>
    <t>0707　いわき　　　　　　　</t>
  </si>
  <si>
    <t>郡 山 市</t>
  </si>
  <si>
    <t>歯科衛生士</t>
  </si>
  <si>
    <t>歯科技工士</t>
  </si>
  <si>
    <t>診療放射線技師</t>
  </si>
  <si>
    <t>診療エツクス線技師</t>
  </si>
  <si>
    <t>臨床検査技師</t>
  </si>
  <si>
    <t>衛生検査技師</t>
  </si>
  <si>
    <t>臨床工学技士</t>
  </si>
  <si>
    <t>あん摩マツサージ指圧師</t>
  </si>
  <si>
    <t>柔道整復師</t>
  </si>
  <si>
    <t>管理栄養士</t>
  </si>
  <si>
    <t>栄養士</t>
  </si>
  <si>
    <t>精神保健福祉士</t>
  </si>
  <si>
    <t>社会福祉士</t>
  </si>
  <si>
    <t>介護福祉士</t>
  </si>
  <si>
    <t>その他の技術員</t>
  </si>
  <si>
    <t>医療社会事業従事者</t>
  </si>
  <si>
    <t>事務職員</t>
  </si>
  <si>
    <t>その他の職員</t>
  </si>
  <si>
    <t>平成２０年</t>
  </si>
  <si>
    <t>医療施設調査</t>
  </si>
  <si>
    <t>平成２０（２００８）年１０月１日</t>
  </si>
  <si>
    <t>閲覧　第</t>
  </si>
  <si>
    <t>３３表　一般診療所の従事者数（常勤換算），職種・二次医療圏別</t>
  </si>
  <si>
    <t>介輔</t>
  </si>
  <si>
    <t>看護業務</t>
  </si>
  <si>
    <t>理学療法</t>
  </si>
  <si>
    <t>作業療法</t>
  </si>
  <si>
    <t>視能</t>
  </si>
  <si>
    <t>義肢</t>
  </si>
  <si>
    <t>歯科</t>
  </si>
  <si>
    <t>社会</t>
  </si>
  <si>
    <t>介護</t>
  </si>
  <si>
    <t>言語</t>
  </si>
  <si>
    <t>精神保健</t>
  </si>
  <si>
    <t>診療放射</t>
  </si>
  <si>
    <t>診療ｴｯｸｽ</t>
  </si>
  <si>
    <t>臨床検査</t>
  </si>
  <si>
    <t>衛生検査</t>
  </si>
  <si>
    <t>臨床工学</t>
  </si>
  <si>
    <t>あん摩ﾏｯ</t>
  </si>
  <si>
    <t>柔道</t>
  </si>
  <si>
    <t>その他の</t>
  </si>
  <si>
    <t>医療社会</t>
  </si>
  <si>
    <t>補助者</t>
  </si>
  <si>
    <t>士(PT)</t>
  </si>
  <si>
    <t>士(OT)</t>
  </si>
  <si>
    <t>訓練士</t>
  </si>
  <si>
    <t>装具士</t>
  </si>
  <si>
    <t>衛生士</t>
  </si>
  <si>
    <t>技工士</t>
  </si>
  <si>
    <t>福祉士</t>
  </si>
  <si>
    <t>聴覚士</t>
  </si>
  <si>
    <t>線技師</t>
  </si>
  <si>
    <t>技師</t>
  </si>
  <si>
    <t>技士</t>
  </si>
  <si>
    <t>ｻｰｼﾞ指圧師</t>
  </si>
  <si>
    <t>整復師</t>
  </si>
  <si>
    <t>技術員</t>
  </si>
  <si>
    <t>事業従事者</t>
  </si>
  <si>
    <t>職員</t>
  </si>
  <si>
    <t>07　　福島県　</t>
  </si>
  <si>
    <t>　下巻　第　５０表　一般診療所の従事者数，職種・都道府県－１８大都市・中核市（再掲）・病床の有無別</t>
  </si>
  <si>
    <t>診療エックス線技師</t>
  </si>
  <si>
    <t>あん摩マッサージ指圧師</t>
  </si>
  <si>
    <t>　郡山市</t>
  </si>
  <si>
    <t>第５表　病院数・病床数、開設者・保健所別</t>
  </si>
  <si>
    <t>　　</t>
  </si>
  <si>
    <t>平成21年9月末現在</t>
  </si>
  <si>
    <t>開</t>
  </si>
  <si>
    <t>総数</t>
  </si>
  <si>
    <t>国</t>
  </si>
  <si>
    <t>県</t>
  </si>
  <si>
    <t>市町村</t>
  </si>
  <si>
    <t>日赤</t>
  </si>
  <si>
    <t>済生会</t>
  </si>
  <si>
    <t>厚生連</t>
  </si>
  <si>
    <t>全国社会保険協会連合会</t>
  </si>
  <si>
    <t>公益法人</t>
  </si>
  <si>
    <t>医療法人</t>
  </si>
  <si>
    <t>社会福祉法人及び医療生協</t>
  </si>
  <si>
    <t>会社</t>
  </si>
  <si>
    <t>その他の
法人</t>
  </si>
  <si>
    <t>個人</t>
  </si>
  <si>
    <t>設</t>
  </si>
  <si>
    <t>国立病院機構</t>
  </si>
  <si>
    <t>労働者健康福祉機構</t>
  </si>
  <si>
    <t>者</t>
  </si>
  <si>
    <t>保</t>
  </si>
  <si>
    <t>施</t>
  </si>
  <si>
    <t>病</t>
  </si>
  <si>
    <t>健</t>
  </si>
  <si>
    <t>床</t>
  </si>
  <si>
    <t>所</t>
  </si>
  <si>
    <t>数</t>
  </si>
  <si>
    <t>県北</t>
  </si>
  <si>
    <t>-</t>
  </si>
  <si>
    <t>県中</t>
  </si>
  <si>
    <t>県南</t>
  </si>
  <si>
    <t>会津</t>
  </si>
  <si>
    <t>南会津</t>
  </si>
  <si>
    <t>相双</t>
  </si>
  <si>
    <t>郡山市</t>
  </si>
  <si>
    <t>いわき市</t>
  </si>
  <si>
    <t>(注）休止・休診中を除く。</t>
  </si>
  <si>
    <t>保健所</t>
  </si>
  <si>
    <t>総　　数</t>
  </si>
  <si>
    <t>保健師</t>
  </si>
  <si>
    <t>助産師</t>
  </si>
  <si>
    <t>看護師</t>
  </si>
  <si>
    <t>准看護師</t>
  </si>
  <si>
    <t>看護業務</t>
  </si>
  <si>
    <t>理学療法士</t>
  </si>
  <si>
    <t>作業療法士</t>
  </si>
  <si>
    <t>視能訓練士</t>
  </si>
  <si>
    <t>言語</t>
  </si>
  <si>
    <t>義肢装具士</t>
  </si>
  <si>
    <t>常　勤</t>
  </si>
  <si>
    <t>非常勤</t>
  </si>
  <si>
    <t>補助者</t>
  </si>
  <si>
    <t>（ＰＴ）</t>
  </si>
  <si>
    <t>（ＯＴ）</t>
  </si>
  <si>
    <t>聴覚士</t>
  </si>
  <si>
    <t>総　　　数</t>
  </si>
  <si>
    <t>県　　　北</t>
  </si>
  <si>
    <t>県　　　中</t>
  </si>
  <si>
    <t>県　　　南</t>
  </si>
  <si>
    <t>会　　　津</t>
  </si>
  <si>
    <t>南　会　津</t>
  </si>
  <si>
    <t>相　　　双</t>
  </si>
  <si>
    <t>郡　山　市</t>
  </si>
  <si>
    <t>歯科衛生士</t>
  </si>
  <si>
    <t>歯科技工士</t>
  </si>
  <si>
    <t>診療放射線技師</t>
  </si>
  <si>
    <t>診療</t>
  </si>
  <si>
    <t>臨床検　　査技師</t>
  </si>
  <si>
    <t>衛生検　　査技師</t>
  </si>
  <si>
    <t>臨床工</t>
  </si>
  <si>
    <t>あん摩マッサージ指圧師</t>
  </si>
  <si>
    <t>柔道</t>
  </si>
  <si>
    <t>管理</t>
  </si>
  <si>
    <t>栄養士</t>
  </si>
  <si>
    <t>精神保健</t>
  </si>
  <si>
    <t>社会</t>
  </si>
  <si>
    <t>介護</t>
  </si>
  <si>
    <t>その他の</t>
  </si>
  <si>
    <t>医療社会事業従事者</t>
  </si>
  <si>
    <t>事務職員</t>
  </si>
  <si>
    <t>その他　　の職員</t>
  </si>
  <si>
    <t>Ｘ線技師</t>
  </si>
  <si>
    <t>学技士</t>
  </si>
  <si>
    <t>整復師</t>
  </si>
  <si>
    <t>福祉士</t>
  </si>
  <si>
    <t>技　術　員</t>
  </si>
  <si>
    <t>出典：病院報告</t>
  </si>
  <si>
    <t>第７表　一般診療所数・病床数、開設者・保健所別</t>
  </si>
  <si>
    <t>平成21年9月末現在</t>
  </si>
  <si>
    <t>開設者</t>
  </si>
  <si>
    <t>日赤</t>
  </si>
  <si>
    <t>済生会</t>
  </si>
  <si>
    <t>全国社会保険         協会連合会       及びその他の           連合会</t>
  </si>
  <si>
    <t>その他の法人</t>
  </si>
  <si>
    <t>個人</t>
  </si>
  <si>
    <t>施</t>
  </si>
  <si>
    <t>（注）休止・休診中を除く。</t>
  </si>
  <si>
    <t>視能</t>
  </si>
  <si>
    <t>義肢</t>
  </si>
  <si>
    <t>歯科</t>
  </si>
  <si>
    <t>（Ｐ　　Ｔ）</t>
  </si>
  <si>
    <t>（Ｏ　　Ｔ）</t>
  </si>
  <si>
    <t>訓練士</t>
  </si>
  <si>
    <t>装具士</t>
  </si>
  <si>
    <t>衛生士</t>
  </si>
  <si>
    <t>技工士</t>
  </si>
  <si>
    <t>県北</t>
  </si>
  <si>
    <t>郡山市</t>
  </si>
  <si>
    <t>診療放射</t>
  </si>
  <si>
    <t>診療Ｘ</t>
  </si>
  <si>
    <t>臨床検査</t>
  </si>
  <si>
    <t>衛生検査</t>
  </si>
  <si>
    <t>臨床工学</t>
  </si>
  <si>
    <t>あん摩　　　　　　　マッサージ　　　　　　　　　　指圧士</t>
  </si>
  <si>
    <t>事務職員</t>
  </si>
  <si>
    <t>福祉士</t>
  </si>
  <si>
    <t>線技師</t>
  </si>
  <si>
    <t>技師</t>
  </si>
  <si>
    <t>技士</t>
  </si>
  <si>
    <t>整復師</t>
  </si>
  <si>
    <t>職員</t>
  </si>
  <si>
    <t>（注）休止・休診中を除く。</t>
  </si>
  <si>
    <t>県中圏域</t>
  </si>
  <si>
    <t>県中圏域(郡山市除く）</t>
  </si>
  <si>
    <t>第９表　歯科診療所数、開設者・保健所別</t>
  </si>
  <si>
    <t>会　　社</t>
  </si>
  <si>
    <t>その他の          法人</t>
  </si>
  <si>
    <t>個　　人</t>
  </si>
  <si>
    <t>保健所</t>
  </si>
  <si>
    <t>保　健　所</t>
  </si>
  <si>
    <t>医</t>
  </si>
  <si>
    <t>師</t>
  </si>
  <si>
    <t>歯　　科</t>
  </si>
  <si>
    <t>医　　師</t>
  </si>
  <si>
    <t>歯科衛生士</t>
  </si>
  <si>
    <t>歯科業務</t>
  </si>
  <si>
    <t>一般診療所数</t>
  </si>
  <si>
    <t>私立　　　　　　　　　　　　学校法人</t>
  </si>
  <si>
    <t>第６表　病院従事者数（常勤換算）、職種・保健所別</t>
  </si>
  <si>
    <t>私立学校法人</t>
  </si>
  <si>
    <t>私立　　　　　　　　　　　　　　　学校法人</t>
  </si>
  <si>
    <t>第８表　一般診療所従事者数(常勤換算)、職種・保健所別</t>
  </si>
  <si>
    <t>医療生協</t>
  </si>
  <si>
    <t>第10表　歯科診療所従事者数(常勤換算)、職種・保健所別</t>
  </si>
  <si>
    <t>第４表　診療所数（一般・歯科）；病床数、市町村別</t>
  </si>
  <si>
    <t>社会福祉                      法人</t>
  </si>
  <si>
    <t>全国社会                 保険協会                    連合会</t>
  </si>
  <si>
    <t>-</t>
  </si>
  <si>
    <t>21</t>
  </si>
  <si>
    <t>出典：医療施設基本ファイル</t>
  </si>
  <si>
    <t>閲覧　第３８表　従事者数，職種・二次医療圏別</t>
  </si>
  <si>
    <t>（単位：人）</t>
  </si>
  <si>
    <t>病院報告</t>
  </si>
  <si>
    <t>出典：医師・歯科医師・薬剤師調査</t>
  </si>
  <si>
    <t>（注）昭和57年から隔年調査</t>
  </si>
  <si>
    <t>20</t>
  </si>
  <si>
    <t>18</t>
  </si>
  <si>
    <t>16</t>
  </si>
  <si>
    <t>14</t>
  </si>
  <si>
    <t>12</t>
  </si>
  <si>
    <t>10</t>
  </si>
  <si>
    <t>8</t>
  </si>
  <si>
    <t>6</t>
  </si>
  <si>
    <t>4</t>
  </si>
  <si>
    <t>平成 2年</t>
  </si>
  <si>
    <t>63</t>
  </si>
  <si>
    <t>61</t>
  </si>
  <si>
    <t>59</t>
  </si>
  <si>
    <t>55</t>
  </si>
  <si>
    <t>50</t>
  </si>
  <si>
    <t>45</t>
  </si>
  <si>
    <t>40</t>
  </si>
  <si>
    <t>昭和35年</t>
  </si>
  <si>
    <t>各年12月31日現在</t>
  </si>
  <si>
    <t>（３）薬剤師数</t>
  </si>
  <si>
    <t>57</t>
  </si>
  <si>
    <t>←H6年版から転記</t>
  </si>
  <si>
    <t>（２）歯科医師数</t>
  </si>
  <si>
    <t>平成2年</t>
  </si>
  <si>
    <t>当り人口</t>
  </si>
  <si>
    <t>医師１人</t>
  </si>
  <si>
    <t>人口10万人対率</t>
  </si>
  <si>
    <t>医師数</t>
  </si>
  <si>
    <t>医師１人</t>
  </si>
  <si>
    <t>人口10万人対率</t>
  </si>
  <si>
    <t>全国</t>
  </si>
  <si>
    <t>福島県</t>
  </si>
  <si>
    <t>（１）医師数</t>
  </si>
  <si>
    <t>出典：医師・歯科医師・薬剤師調査(隔年調査)</t>
  </si>
  <si>
    <r>
      <t>平成</t>
    </r>
    <r>
      <rPr>
        <sz val="10"/>
        <rFont val="ＪＳ明朝"/>
        <family val="1"/>
      </rPr>
      <t>４</t>
    </r>
    <r>
      <rPr>
        <sz val="11"/>
        <rFont val="HGP教科書体"/>
        <family val="1"/>
      </rPr>
      <t>年</t>
    </r>
  </si>
  <si>
    <r>
      <t>昭和</t>
    </r>
    <r>
      <rPr>
        <sz val="11"/>
        <rFont val="ＪＳ明朝"/>
        <family val="1"/>
      </rPr>
      <t>54</t>
    </r>
    <r>
      <rPr>
        <sz val="11"/>
        <rFont val="HGP教科書体"/>
        <family val="1"/>
      </rPr>
      <t>年</t>
    </r>
  </si>
  <si>
    <t>割合</t>
  </si>
  <si>
    <t>実数</t>
  </si>
  <si>
    <t>人口                  10万対</t>
  </si>
  <si>
    <t>その他</t>
  </si>
  <si>
    <t>診療所</t>
  </si>
  <si>
    <t>病院</t>
  </si>
  <si>
    <t>医療施設従事医師数</t>
  </si>
  <si>
    <t>（２）全国</t>
  </si>
  <si>
    <r>
      <t>平成</t>
    </r>
    <r>
      <rPr>
        <sz val="10"/>
        <rFont val="ＪＳ明朝"/>
        <family val="1"/>
      </rPr>
      <t>４</t>
    </r>
    <r>
      <rPr>
        <sz val="12"/>
        <rFont val="HGP教科書体"/>
        <family val="1"/>
      </rPr>
      <t>年</t>
    </r>
  </si>
  <si>
    <r>
      <t>昭和</t>
    </r>
    <r>
      <rPr>
        <sz val="11"/>
        <rFont val="ＪＳ明朝"/>
        <family val="1"/>
      </rPr>
      <t>54</t>
    </r>
    <r>
      <rPr>
        <sz val="12"/>
        <rFont val="HGP教科書体"/>
        <family val="1"/>
      </rPr>
      <t>年</t>
    </r>
  </si>
  <si>
    <t>人口               10万対</t>
  </si>
  <si>
    <t>（１）福島県</t>
  </si>
  <si>
    <t>第11表-2　医師数・率の年次推移、業務種別</t>
  </si>
  <si>
    <t>出典：医師・歯科医師・薬剤師調査</t>
  </si>
  <si>
    <t>（注）隔年調査</t>
  </si>
  <si>
    <t>いわき市保健所</t>
  </si>
  <si>
    <t>郡山市保健所</t>
  </si>
  <si>
    <t>鮫川村</t>
  </si>
  <si>
    <t>塙町</t>
  </si>
  <si>
    <t>矢祭町</t>
  </si>
  <si>
    <t>飯舘村</t>
  </si>
  <si>
    <t>棚倉町</t>
  </si>
  <si>
    <t>新地町</t>
  </si>
  <si>
    <t>矢吹町</t>
  </si>
  <si>
    <t>葛尾村</t>
  </si>
  <si>
    <t>中島村</t>
  </si>
  <si>
    <t>浪江町</t>
  </si>
  <si>
    <t>泉崎村</t>
  </si>
  <si>
    <t>双葉町</t>
  </si>
  <si>
    <t>西郷村</t>
  </si>
  <si>
    <t>大熊町</t>
  </si>
  <si>
    <t>白河市</t>
  </si>
  <si>
    <t>川内村</t>
  </si>
  <si>
    <t>県南保健所</t>
  </si>
  <si>
    <t>富岡町</t>
  </si>
  <si>
    <t>楢葉町</t>
  </si>
  <si>
    <t>広野町</t>
  </si>
  <si>
    <t>南相馬市</t>
  </si>
  <si>
    <t>小野町</t>
  </si>
  <si>
    <t>相馬市</t>
  </si>
  <si>
    <t>三春町</t>
  </si>
  <si>
    <t>相双保健所</t>
  </si>
  <si>
    <t>古殿町</t>
  </si>
  <si>
    <t>浅川町</t>
  </si>
  <si>
    <t>平田村</t>
  </si>
  <si>
    <t>南会津町</t>
  </si>
  <si>
    <t>玉川村</t>
  </si>
  <si>
    <t>只見町</t>
  </si>
  <si>
    <t>石川町</t>
  </si>
  <si>
    <t>檜枝岐村</t>
  </si>
  <si>
    <t>天栄村</t>
  </si>
  <si>
    <t>下郷町</t>
  </si>
  <si>
    <t>鏡石町</t>
  </si>
  <si>
    <t>南会津保健所</t>
  </si>
  <si>
    <t>田村市</t>
  </si>
  <si>
    <t>須賀川市</t>
  </si>
  <si>
    <t>県中保健所</t>
  </si>
  <si>
    <t>会津美里町</t>
  </si>
  <si>
    <t>昭和村</t>
  </si>
  <si>
    <t>金山町</t>
  </si>
  <si>
    <t>三島町</t>
  </si>
  <si>
    <t>大玉村</t>
  </si>
  <si>
    <t>柳津町</t>
  </si>
  <si>
    <t>川俣町</t>
  </si>
  <si>
    <t>湯川村</t>
  </si>
  <si>
    <t>国見町</t>
  </si>
  <si>
    <t>会津坂下町</t>
  </si>
  <si>
    <t>猪苗代町</t>
  </si>
  <si>
    <t>磐梯町</t>
  </si>
  <si>
    <t>伊達市</t>
  </si>
  <si>
    <t>西会津町</t>
  </si>
  <si>
    <t>二本松市</t>
  </si>
  <si>
    <t>北塩原村</t>
  </si>
  <si>
    <t>福島市</t>
  </si>
  <si>
    <t>喜多方市</t>
  </si>
  <si>
    <t>県北保健所</t>
  </si>
  <si>
    <t>会津若松市</t>
  </si>
  <si>
    <t>会津保健所</t>
  </si>
  <si>
    <t>区分</t>
  </si>
  <si>
    <t>第12表　医師・歯科医師・薬剤師数（従業地別）、保健所・市町村別</t>
  </si>
  <si>
    <t>いわき市</t>
  </si>
  <si>
    <t>郡山市</t>
  </si>
  <si>
    <t>飯館村</t>
  </si>
  <si>
    <t>新地町</t>
  </si>
  <si>
    <t>葛尾村</t>
  </si>
  <si>
    <t>浪江町</t>
  </si>
  <si>
    <t>双葉町</t>
  </si>
  <si>
    <t>大熊町</t>
  </si>
  <si>
    <t>川内村</t>
  </si>
  <si>
    <t>富岡町</t>
  </si>
  <si>
    <t>楢葉町</t>
  </si>
  <si>
    <t>広野町</t>
  </si>
  <si>
    <t>南相馬市</t>
  </si>
  <si>
    <t>相馬市</t>
  </si>
  <si>
    <t>相双</t>
  </si>
  <si>
    <t>南会津町</t>
  </si>
  <si>
    <t>只見町</t>
  </si>
  <si>
    <t>檜枝岐村</t>
  </si>
  <si>
    <t>下郷町</t>
  </si>
  <si>
    <t>南会津</t>
  </si>
  <si>
    <t>会津美里町</t>
  </si>
  <si>
    <t>昭和村</t>
  </si>
  <si>
    <t>金山町</t>
  </si>
  <si>
    <t>三島町</t>
  </si>
  <si>
    <t>柳津町</t>
  </si>
  <si>
    <t>湯川村</t>
  </si>
  <si>
    <t>会津坂下町</t>
  </si>
  <si>
    <t>猪苗代町</t>
  </si>
  <si>
    <t>磐梯町</t>
  </si>
  <si>
    <t>西会津町</t>
  </si>
  <si>
    <t>北塩原村</t>
  </si>
  <si>
    <t>喜多方市</t>
  </si>
  <si>
    <t>会津若松市</t>
  </si>
  <si>
    <t>会津</t>
  </si>
  <si>
    <t>鮫川村</t>
  </si>
  <si>
    <t>塙町</t>
  </si>
  <si>
    <t>矢祭町</t>
  </si>
  <si>
    <t>棚倉町</t>
  </si>
  <si>
    <t>矢吹町</t>
  </si>
  <si>
    <t>中島村</t>
  </si>
  <si>
    <t>泉崎村</t>
  </si>
  <si>
    <t>西郷村</t>
  </si>
  <si>
    <t>白河市</t>
  </si>
  <si>
    <t>県南</t>
  </si>
  <si>
    <t>小野町</t>
  </si>
  <si>
    <t>三春町</t>
  </si>
  <si>
    <t>古殿町</t>
  </si>
  <si>
    <t>浅川町</t>
  </si>
  <si>
    <t>平田村</t>
  </si>
  <si>
    <t>玉川村</t>
  </si>
  <si>
    <t>石川町</t>
  </si>
  <si>
    <t>天栄村</t>
  </si>
  <si>
    <t>鏡石町</t>
  </si>
  <si>
    <t>田村市</t>
  </si>
  <si>
    <t>須賀川市</t>
  </si>
  <si>
    <t>県中</t>
  </si>
  <si>
    <t>大玉村</t>
  </si>
  <si>
    <t>川俣町</t>
  </si>
  <si>
    <t>国見町</t>
  </si>
  <si>
    <t>桑折町</t>
  </si>
  <si>
    <t>本宮市</t>
  </si>
  <si>
    <t>伊達市</t>
  </si>
  <si>
    <t>二本松市</t>
  </si>
  <si>
    <t>福島市</t>
  </si>
  <si>
    <t>県北</t>
  </si>
  <si>
    <t>福島県</t>
  </si>
  <si>
    <t>勤務者</t>
  </si>
  <si>
    <t>機関の</t>
  </si>
  <si>
    <t>大学院生</t>
  </si>
  <si>
    <t>又は研究</t>
  </si>
  <si>
    <t>務者又は</t>
  </si>
  <si>
    <t>教育機関</t>
  </si>
  <si>
    <t>以外の勤</t>
  </si>
  <si>
    <t>臨床系の教官又は教員以外の従事者</t>
  </si>
  <si>
    <t>臨床系の教官又は教員</t>
  </si>
  <si>
    <t>保健          衛生                 業務</t>
  </si>
  <si>
    <t>産業医</t>
  </si>
  <si>
    <t>行政         機関</t>
  </si>
  <si>
    <t>総　数</t>
  </si>
  <si>
    <t>以外の</t>
  </si>
  <si>
    <t>の臨床系</t>
  </si>
  <si>
    <t>開設者又は法人の代表者</t>
  </si>
  <si>
    <t>医育機関附属の病院の勤務者</t>
  </si>
  <si>
    <t>勤務者（医育機関附属の病院を除く　）</t>
  </si>
  <si>
    <t>病院開設者又は法人の代表者</t>
  </si>
  <si>
    <t>総　数</t>
  </si>
  <si>
    <t>行政機関・保健衛生業務の従事者</t>
  </si>
  <si>
    <t>医育機関</t>
  </si>
  <si>
    <t>勤務者</t>
  </si>
  <si>
    <t>開設者         又は           法人の               代表者</t>
  </si>
  <si>
    <t>診療所の従事者</t>
  </si>
  <si>
    <t>病院の従事者</t>
  </si>
  <si>
    <t>不　詳</t>
  </si>
  <si>
    <t>無職             の者</t>
  </si>
  <si>
    <t>その他の　　　　　業務の　　　　　　　　　　　従事者</t>
  </si>
  <si>
    <t>医療施設・介護老人保健施設以外の従事者</t>
  </si>
  <si>
    <t>介護老人保健施設の従事者</t>
  </si>
  <si>
    <t>医療施設の従事者</t>
  </si>
  <si>
    <t>第13表 医師数、業務の種類（従業地）・市町村別</t>
  </si>
  <si>
    <t>（注）複数の診療科に従事している場合の主として従事する診療科と、１診療科のみに従事している場合の診療科である。</t>
  </si>
  <si>
    <t>(胃腸外科)</t>
  </si>
  <si>
    <t>(代謝内科)</t>
  </si>
  <si>
    <t>(胃腸内科)</t>
  </si>
  <si>
    <t>外科</t>
  </si>
  <si>
    <t>内科</t>
  </si>
  <si>
    <t>その他</t>
  </si>
  <si>
    <t>全　科</t>
  </si>
  <si>
    <t>臨床　　　　　　　　研修医</t>
  </si>
  <si>
    <t>救急科</t>
  </si>
  <si>
    <t>臨床　　　　　　　　　　　　　検査科</t>
  </si>
  <si>
    <t>病理　　　　　　　　　　　　　　　診断科</t>
  </si>
  <si>
    <t>麻酔科</t>
  </si>
  <si>
    <t>放射線科</t>
  </si>
  <si>
    <t>リハビリテーション科</t>
  </si>
  <si>
    <t>婦人科</t>
  </si>
  <si>
    <t>産科</t>
  </si>
  <si>
    <t>産婦人科</t>
  </si>
  <si>
    <t>小児外科</t>
  </si>
  <si>
    <t>耳鼻　　　　　　　　　　　　いんこう科</t>
  </si>
  <si>
    <t>眼科</t>
  </si>
  <si>
    <t>美容外科</t>
  </si>
  <si>
    <t>形成外科</t>
  </si>
  <si>
    <t>整形外科</t>
  </si>
  <si>
    <t>脳神経
外科</t>
  </si>
  <si>
    <t>肛門外科</t>
  </si>
  <si>
    <t>泌尿器科</t>
  </si>
  <si>
    <t>消化器</t>
  </si>
  <si>
    <t>気管食道外科</t>
  </si>
  <si>
    <t>乳腺外科</t>
  </si>
  <si>
    <t>心臓血管外科</t>
  </si>
  <si>
    <t>呼吸器　　　　　　　　　　　　外科</t>
  </si>
  <si>
    <t>外　科</t>
  </si>
  <si>
    <t>心療内科</t>
  </si>
  <si>
    <t>小児科</t>
  </si>
  <si>
    <t>感染症　　　　　　　　　　　　　　内科</t>
  </si>
  <si>
    <t>リウマチ科</t>
  </si>
  <si>
    <t>アレルギー科</t>
  </si>
  <si>
    <t>皮膚科</t>
  </si>
  <si>
    <t>血液内科</t>
  </si>
  <si>
    <t>糖尿病</t>
  </si>
  <si>
    <t>神経内科</t>
  </si>
  <si>
    <t>腎臓内科</t>
  </si>
  <si>
    <t>循環器　　　　　　　　　　　内科</t>
  </si>
  <si>
    <t>呼吸器　　　　　　　　　　　　内科</t>
  </si>
  <si>
    <t>内　科</t>
  </si>
  <si>
    <t>第14表　医療施設従事医師数　主たる診療科名（従業地）・市町村別（4/4）</t>
  </si>
  <si>
    <t>第14表　医療施設従事医師数　主たる診療科名（従業地）・市町村別（3/4）</t>
  </si>
  <si>
    <t>第14表　医療施設従事医師数　主たる診療科名（従業地）・市町村別（2/4）</t>
  </si>
  <si>
    <t>第14表　医療施設従事医師数　主たる診療科名（従業地）・市町村別（1/4）</t>
  </si>
  <si>
    <t>その他</t>
  </si>
  <si>
    <t>事業所</t>
  </si>
  <si>
    <t>診療所</t>
  </si>
  <si>
    <t>病　　院</t>
  </si>
  <si>
    <t>研究機関</t>
  </si>
  <si>
    <t>又は</t>
  </si>
  <si>
    <t>出張のみ</t>
  </si>
  <si>
    <t>従事者</t>
  </si>
  <si>
    <t>小　　計</t>
  </si>
  <si>
    <t>養成所</t>
  </si>
  <si>
    <t>保健所　　　　　　　又は　　　　　　市町村</t>
  </si>
  <si>
    <t>助産所</t>
  </si>
  <si>
    <t>第16表　就業届出助産師数、就業場所・保健所別</t>
  </si>
  <si>
    <t>又は</t>
  </si>
  <si>
    <t>施設又は</t>
  </si>
  <si>
    <t>社会福祉</t>
  </si>
  <si>
    <t>病院　　　　　　　　　　　　　又は　　　　　　　　　診療所</t>
  </si>
  <si>
    <t>第15表　就業届出保健師数、就業場所・保健所別</t>
  </si>
  <si>
    <t>助産所</t>
  </si>
  <si>
    <t>訪問看護        ステーション</t>
  </si>
  <si>
    <t>社会福祉施設又は事業所</t>
  </si>
  <si>
    <t>介護保険施設等</t>
  </si>
  <si>
    <t>第18表　就業届出准看護師数、就業場所・保健所別</t>
  </si>
  <si>
    <t>養成所　　　　　　　　又は　　　　　　　研究機関</t>
  </si>
  <si>
    <t>第17表　就業届出看護師数、就業場所・保健所別</t>
  </si>
  <si>
    <t>　出典：医療施設静態調査</t>
  </si>
  <si>
    <t>（注）３年おき実施。</t>
  </si>
  <si>
    <t>出典：医療施設静態調査</t>
  </si>
  <si>
    <t>出典　医師・歯科医師・薬剤師調査</t>
  </si>
  <si>
    <t>人口10万対比　計算使用人口</t>
  </si>
  <si>
    <t>一般
病院</t>
  </si>
  <si>
    <t>人口10万対比率の算出に用いた人口</t>
  </si>
  <si>
    <t>第11表-1　医師・歯科医師・薬剤師数（従業地別）、年次別</t>
  </si>
  <si>
    <t>福　　　島</t>
  </si>
  <si>
    <t>出典：医療施設調査</t>
  </si>
  <si>
    <t>出典：医療施設調査</t>
  </si>
  <si>
    <t>(注）休止・休診中を除く。</t>
  </si>
  <si>
    <t>　(注）休止・休診中を除く。</t>
  </si>
  <si>
    <t>　平成23年10月1日現在</t>
  </si>
  <si>
    <t>平成２３年</t>
  </si>
  <si>
    <t>注：１）年途中で二次医療圏が変更された場合、年末時の二次医療圏で計上されている。</t>
  </si>
  <si>
    <t>　　２）「医師」及び「歯科医師」の常勤は、実人員で計算した。</t>
  </si>
  <si>
    <t>･･･</t>
  </si>
  <si>
    <t>･･･</t>
  </si>
  <si>
    <t>総　　　数</t>
  </si>
  <si>
    <t>国</t>
  </si>
  <si>
    <t>県</t>
  </si>
  <si>
    <t>市町村</t>
  </si>
  <si>
    <t>全国社会                 保険協会                    連合会</t>
  </si>
  <si>
    <t>公益法人</t>
  </si>
  <si>
    <t>医療法人</t>
  </si>
  <si>
    <t>社会福祉                      法人</t>
  </si>
  <si>
    <t>会　　社</t>
  </si>
  <si>
    <t>その他の          法人</t>
  </si>
  <si>
    <t>個　　人</t>
  </si>
  <si>
    <t>平成２３（２０１１）年１０月１日</t>
  </si>
  <si>
    <t>　下巻　第　４９表　歯科診療所数，開設者・都道府県－指定都市・特別区・中核市（再掲）別</t>
  </si>
  <si>
    <r>
      <t>H</t>
    </r>
    <r>
      <rPr>
        <sz val="11"/>
        <rFont val="ＭＳ Ｐゴシック"/>
        <family val="3"/>
      </rPr>
      <t>23</t>
    </r>
  </si>
  <si>
    <t>H22</t>
  </si>
  <si>
    <t>総　　　数</t>
  </si>
  <si>
    <t>精　　　神</t>
  </si>
  <si>
    <t>感　染　症</t>
  </si>
  <si>
    <t>結　　　核</t>
  </si>
  <si>
    <t>療　　　養</t>
  </si>
  <si>
    <t>一　　　般</t>
  </si>
  <si>
    <t>無い床</t>
  </si>
  <si>
    <t>ある床</t>
  </si>
  <si>
    <t>（注）東日本大震災の影響により、医療施設静態調査の当該項目を調査しなかったため数字を掲載していない。</t>
  </si>
  <si>
    <t>（注）東日本大震災の影響により、医療施設静態調査の当該項目を調査しなかったため数字を掲載していない。</t>
  </si>
  <si>
    <t>　</t>
  </si>
  <si>
    <t>出典：医療施設基本ファイル</t>
  </si>
  <si>
    <t>出典：医療施設基本ファイル</t>
  </si>
  <si>
    <t>　(注）休止・休診中を除く。</t>
  </si>
  <si>
    <t xml:space="preserve">  (注）東日本大震災の影響により、医療施設調査と医療施設基本ファイルの結果が異なっている。</t>
  </si>
  <si>
    <t>　(注）東日本大震災の影響により、医療施設調査と医療施設基本ファイルの結果が異なっている。</t>
  </si>
  <si>
    <t>　(注）東日本大震災の影響により、医療施設調査と医療施設基本ファイルの結果が異なっている。</t>
  </si>
  <si>
    <t>平成24年10月1日現在</t>
  </si>
  <si>
    <t>平成24年10月1日</t>
  </si>
  <si>
    <t>平成２4年</t>
  </si>
  <si>
    <t>平成２4年１０月１日現在</t>
  </si>
  <si>
    <t>22</t>
  </si>
  <si>
    <t>24</t>
  </si>
  <si>
    <t>総務省統計局発表「平成24年10月１日現在推計人口」</t>
  </si>
  <si>
    <t>全国125,957,000人、福島県1,955,000人</t>
  </si>
  <si>
    <t>※　平成24年の人口10万対比率に用いた人口は、総務省統計局発表「平成24年10月1日現在推計人口」による。</t>
  </si>
  <si>
    <t>平成24年12月31日現在</t>
  </si>
  <si>
    <t>平成24年12月31日現在　　（単位  人）</t>
  </si>
  <si>
    <t>平成24年12月31日現在</t>
  </si>
  <si>
    <t>第19表　就業届出歯科衛生士数、就業場所・年齢階級別</t>
  </si>
  <si>
    <t>平成24年12月31日現在</t>
  </si>
  <si>
    <t>就　　　　　　業　　　　　　場　　　　　　所</t>
  </si>
  <si>
    <t>保健所</t>
  </si>
  <si>
    <t>市町村</t>
  </si>
  <si>
    <t>病院</t>
  </si>
  <si>
    <t>診療所</t>
  </si>
  <si>
    <t>介護老人保健施設</t>
  </si>
  <si>
    <t>事業所</t>
  </si>
  <si>
    <t>歯科衛生士学校又は養成所</t>
  </si>
  <si>
    <t>その他</t>
  </si>
  <si>
    <t>計</t>
  </si>
  <si>
    <t>(1)</t>
  </si>
  <si>
    <t>(2)</t>
  </si>
  <si>
    <t>(3)</t>
  </si>
  <si>
    <t>(4)</t>
  </si>
  <si>
    <t>(5)</t>
  </si>
  <si>
    <t>(6)</t>
  </si>
  <si>
    <t>(7)</t>
  </si>
  <si>
    <t>(8)</t>
  </si>
  <si>
    <t>(9)</t>
  </si>
  <si>
    <t>22歳未満</t>
  </si>
  <si>
    <t>(01)</t>
  </si>
  <si>
    <t>(02)</t>
  </si>
  <si>
    <t>(03)</t>
  </si>
  <si>
    <t>(04)</t>
  </si>
  <si>
    <t>25～29</t>
  </si>
  <si>
    <t>(05)</t>
  </si>
  <si>
    <t>30～34</t>
  </si>
  <si>
    <t>(06)</t>
  </si>
  <si>
    <t>35～39</t>
  </si>
  <si>
    <t>(07)</t>
  </si>
  <si>
    <t>40～44</t>
  </si>
  <si>
    <t>(08)</t>
  </si>
  <si>
    <t>45～49</t>
  </si>
  <si>
    <t>(09)</t>
  </si>
  <si>
    <t>50～54</t>
  </si>
  <si>
    <t>(10)</t>
  </si>
  <si>
    <t>55～59</t>
  </si>
  <si>
    <t>(11)</t>
  </si>
  <si>
    <t>60～64</t>
  </si>
  <si>
    <t>(12)</t>
  </si>
  <si>
    <t>65歳以上</t>
  </si>
  <si>
    <t>(13)</t>
  </si>
  <si>
    <t>(14)</t>
  </si>
  <si>
    <t>（注1）隔年調査</t>
  </si>
  <si>
    <t>（注2）データ処理の都合により、保健所別から年齢階級別にデータを変更</t>
  </si>
  <si>
    <t>第20表　就業届出歯科技工士数、就業別・年齢階級別</t>
  </si>
  <si>
    <t>平成24年12月31日現在</t>
  </si>
  <si>
    <t>就　　　　業　　　　場　　　　所</t>
  </si>
  <si>
    <t>技工所</t>
  </si>
  <si>
    <t>病院・診療所</t>
  </si>
  <si>
    <t>男</t>
  </si>
  <si>
    <t>女</t>
  </si>
  <si>
    <t>25歳未満</t>
  </si>
  <si>
    <t>(01)</t>
  </si>
  <si>
    <t>25～29</t>
  </si>
  <si>
    <t>(02)</t>
  </si>
  <si>
    <t>30～34</t>
  </si>
  <si>
    <t>(03)</t>
  </si>
  <si>
    <t>35～39</t>
  </si>
  <si>
    <t>(04)</t>
  </si>
  <si>
    <t>40～44</t>
  </si>
  <si>
    <t>(05)</t>
  </si>
  <si>
    <t>45～49</t>
  </si>
  <si>
    <t>(06)</t>
  </si>
  <si>
    <t>50～54</t>
  </si>
  <si>
    <t>(07)</t>
  </si>
  <si>
    <t>55～59</t>
  </si>
  <si>
    <t>(08)</t>
  </si>
  <si>
    <t>60～64</t>
  </si>
  <si>
    <t>(09)</t>
  </si>
  <si>
    <t>(10)</t>
  </si>
  <si>
    <t>(11)</t>
  </si>
  <si>
    <t>（注1）隔年調査</t>
  </si>
  <si>
    <t>（注2）データ処理の都合により、保健所別から年齢階級別にデータを変更</t>
  </si>
  <si>
    <t>介護保健施設等</t>
  </si>
  <si>
    <t>又は訪問看護</t>
  </si>
  <si>
    <t>ステーション</t>
  </si>
  <si>
    <t>平成24年10月1日現在</t>
  </si>
  <si>
    <t>平成24年9月末現在</t>
  </si>
  <si>
    <t>全国社会保険
協会連合会
及びその他の
連合会</t>
  </si>
  <si>
    <t>平成24年9月末現在</t>
  </si>
  <si>
    <t>H24</t>
  </si>
  <si>
    <t>資料：総務省統計局発表「平成24年10月１日現在推計人口」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</si>
</sst>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Red]\(#,##0\)"/>
    <numFmt numFmtId="179" formatCode="_ * #,##0.0_ ;_ * \-#,##0.0_ ;_ * &quot;-&quot;?_ ;_ @_ "/>
    <numFmt numFmtId="180" formatCode="0.0_ "/>
    <numFmt numFmtId="181" formatCode="#,##0.00_ ;[Red]\-#,##0.00\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68">
    <font>
      <sz val="11"/>
      <name val="ＭＳ Ｐゴシック"/>
      <family val="3"/>
    </font>
    <font>
      <sz val="6"/>
      <name val="ＭＳ Ｐゴシック"/>
      <family val="3"/>
    </font>
    <font>
      <sz val="10"/>
      <name val="ＭＳ 明朝"/>
      <family val="1"/>
    </font>
    <font>
      <b/>
      <sz val="12"/>
      <name val="ＭＳ 明朝"/>
      <family val="1"/>
    </font>
    <font>
      <sz val="14"/>
      <name val="ＭＳ 明朝"/>
      <family val="1"/>
    </font>
    <font>
      <sz val="11"/>
      <name val="HGP教科書体"/>
      <family val="1"/>
    </font>
    <font>
      <sz val="14"/>
      <name val="HGPｺﾞｼｯｸM"/>
      <family val="3"/>
    </font>
    <font>
      <sz val="11"/>
      <name val="HGPｺﾞｼｯｸM"/>
      <family val="3"/>
    </font>
    <font>
      <sz val="12"/>
      <name val="HGP教科書体"/>
      <family val="1"/>
    </font>
    <font>
      <sz val="12"/>
      <name val="HGPｺﾞｼｯｸM"/>
      <family val="3"/>
    </font>
    <font>
      <b/>
      <sz val="12"/>
      <name val="HGP教科書体"/>
      <family val="1"/>
    </font>
    <font>
      <sz val="11"/>
      <name val="ＪＳ明朝"/>
      <family val="1"/>
    </font>
    <font>
      <sz val="10"/>
      <name val="ＪＳ明朝"/>
      <family val="1"/>
    </font>
    <font>
      <sz val="14"/>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i/>
      <sz val="12"/>
      <name val="HGP教科書体"/>
      <family val="1"/>
    </font>
    <font>
      <b/>
      <sz val="11"/>
      <name val="ＭＳ Ｐゴシック"/>
      <family val="3"/>
    </font>
    <font>
      <b/>
      <sz val="11"/>
      <name val="HGPｺﾞｼｯｸM"/>
      <family val="3"/>
    </font>
    <font>
      <b/>
      <i/>
      <sz val="11"/>
      <name val="HGPｺﾞｼｯｸM"/>
      <family val="3"/>
    </font>
    <font>
      <i/>
      <sz val="11"/>
      <name val="HGPｺﾞｼｯｸM"/>
      <family val="3"/>
    </font>
    <font>
      <i/>
      <sz val="11"/>
      <name val="HGP教科書体"/>
      <family val="1"/>
    </font>
    <font>
      <sz val="10"/>
      <name val="HGP教科書体"/>
      <family val="1"/>
    </font>
    <font>
      <b/>
      <sz val="11"/>
      <name val="ＭＳ 明朝"/>
      <family val="1"/>
    </font>
    <font>
      <sz val="9"/>
      <name val="ＭＳ 明朝"/>
      <family val="1"/>
    </font>
    <font>
      <sz val="14"/>
      <name val="HGP教科書体"/>
      <family val="1"/>
    </font>
    <font>
      <sz val="8"/>
      <name val="ＭＳ 明朝"/>
      <family val="1"/>
    </font>
    <font>
      <sz val="12"/>
      <color indexed="53"/>
      <name val="HGPｺﾞｼｯｸM"/>
      <family val="3"/>
    </font>
    <font>
      <sz val="14"/>
      <color indexed="53"/>
      <name val="HGPｺﾞｼｯｸM"/>
      <family val="3"/>
    </font>
    <font>
      <sz val="9"/>
      <name val="ＪＳ明朝"/>
      <family val="1"/>
    </font>
    <font>
      <sz val="16"/>
      <name val="HGP教科書体"/>
      <family val="1"/>
    </font>
    <font>
      <sz val="11"/>
      <name val="ＭＳ Ｐ明朝"/>
      <family val="1"/>
    </font>
    <font>
      <sz val="12"/>
      <name val="ＭＳ Ｐゴシック"/>
      <family val="3"/>
    </font>
    <font>
      <sz val="12"/>
      <name val="HGS創英ﾌﾟﾚｾﾞﾝｽEB"/>
      <family val="1"/>
    </font>
    <font>
      <sz val="10"/>
      <name val="HG丸ｺﾞｼｯｸM-PRO"/>
      <family val="3"/>
    </font>
    <font>
      <b/>
      <sz val="12"/>
      <name val="HGPｺﾞｼｯｸM"/>
      <family val="3"/>
    </font>
    <font>
      <sz val="10"/>
      <name val="HGPｺﾞｼｯｸM"/>
      <family val="3"/>
    </font>
    <font>
      <b/>
      <sz val="10"/>
      <name val="ＭＳ 明朝"/>
      <family val="1"/>
    </font>
    <font>
      <b/>
      <sz val="12"/>
      <name val="HG丸ｺﾞｼｯｸM-PRO"/>
      <family val="3"/>
    </font>
    <font>
      <sz val="10"/>
      <name val="ＭＳ Ｐ明朝"/>
      <family val="1"/>
    </font>
    <font>
      <sz val="10"/>
      <name val="ＭＳ Ｐゴシック"/>
      <family val="3"/>
    </font>
    <font>
      <sz val="11"/>
      <name val="明朝"/>
      <family val="1"/>
    </font>
    <font>
      <sz val="6"/>
      <name val="ＭＳ Ｐ明朝"/>
      <family val="1"/>
    </font>
    <font>
      <sz val="10"/>
      <color indexed="10"/>
      <name val="ＭＳ 明朝"/>
      <family val="1"/>
    </font>
    <font>
      <sz val="14"/>
      <color indexed="8"/>
      <name val="HGPｺﾞｼｯｸM"/>
      <family val="3"/>
    </font>
    <font>
      <sz val="10"/>
      <color indexed="8"/>
      <name val="ＭＳ Ｐ明朝"/>
      <family val="1"/>
    </font>
    <font>
      <sz val="10"/>
      <color indexed="8"/>
      <name val="HGPｺﾞｼｯｸM"/>
      <family val="3"/>
    </font>
    <font>
      <sz val="11"/>
      <color theme="1"/>
      <name val="Calibri"/>
      <family val="3"/>
    </font>
    <font>
      <sz val="10"/>
      <color rgb="FFFF0000"/>
      <name val="ＭＳ 明朝"/>
      <family val="1"/>
    </font>
    <font>
      <sz val="14"/>
      <color theme="1"/>
      <name val="HGPｺﾞｼｯｸM"/>
      <family val="3"/>
    </font>
    <font>
      <sz val="10"/>
      <color theme="1"/>
      <name val="HGPｺﾞｼｯｸM"/>
      <family val="3"/>
    </font>
    <font>
      <sz val="10"/>
      <color theme="1"/>
      <name val="ＭＳ Ｐ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
      <patternFill patternType="solid">
        <fgColor theme="8" tint="0.7999799847602844"/>
        <bgColor indexed="64"/>
      </patternFill>
    </fill>
    <fill>
      <patternFill patternType="solid">
        <fgColor theme="0"/>
        <bgColor indexed="64"/>
      </patternFill>
    </fill>
    <fill>
      <patternFill patternType="solid">
        <fgColor rgb="FFEBF7FF"/>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style="thin"/>
      <bottom>
        <color indexed="63"/>
      </bottom>
    </border>
    <border>
      <left/>
      <right/>
      <top style="thin"/>
      <bottom style="hair"/>
    </border>
    <border>
      <left/>
      <right style="hair"/>
      <top/>
      <bottom/>
    </border>
    <border>
      <left style="hair"/>
      <right style="hair"/>
      <top/>
      <bottom/>
    </border>
    <border>
      <left/>
      <right style="hair"/>
      <top/>
      <bottom style="medium"/>
    </border>
    <border>
      <left style="hair"/>
      <right style="hair"/>
      <top/>
      <bottom style="medium"/>
    </border>
    <border>
      <left style="medium"/>
      <right style="thin"/>
      <top/>
      <bottom/>
    </border>
    <border>
      <left style="thin"/>
      <right style="double"/>
      <top>
        <color indexed="63"/>
      </top>
      <bottom>
        <color indexed="63"/>
      </bottom>
    </border>
    <border>
      <left style="hair"/>
      <right style="medium"/>
      <top/>
      <bottom/>
    </border>
    <border>
      <left style="thin"/>
      <right style="medium"/>
      <top/>
      <bottom/>
    </border>
    <border>
      <left style="medium"/>
      <right style="double"/>
      <top/>
      <bottom/>
    </border>
    <border>
      <left style="hair"/>
      <right/>
      <top/>
      <bottom/>
    </border>
    <border>
      <left style="thin"/>
      <right style="double"/>
      <top>
        <color indexed="63"/>
      </top>
      <bottom style="medium"/>
    </border>
    <border>
      <left style="hair"/>
      <right style="medium"/>
      <top/>
      <bottom style="medium"/>
    </border>
    <border>
      <left style="medium"/>
      <right style="thin"/>
      <top/>
      <bottom style="medium"/>
    </border>
    <border>
      <left style="thin"/>
      <right style="medium"/>
      <top/>
      <bottom style="medium"/>
    </border>
    <border>
      <left style="medium"/>
      <right style="double"/>
      <top/>
      <bottom style="medium"/>
    </border>
    <border>
      <left style="hair"/>
      <right/>
      <top/>
      <bottom style="medium"/>
    </border>
    <border>
      <left/>
      <right/>
      <top/>
      <bottom style="thin"/>
    </border>
    <border>
      <left style="thin"/>
      <right style="thin"/>
      <top>
        <color indexed="63"/>
      </top>
      <bottom style="thin"/>
    </border>
    <border>
      <left/>
      <right style="thin"/>
      <top/>
      <bottom style="thin"/>
    </border>
    <border>
      <left style="thin"/>
      <right>
        <color indexed="63"/>
      </right>
      <top style="thin"/>
      <bottom>
        <color indexed="63"/>
      </bottom>
    </border>
    <border>
      <left style="thin"/>
      <right>
        <color indexed="63"/>
      </right>
      <top>
        <color indexed="63"/>
      </top>
      <bottom style="medium"/>
    </border>
    <border>
      <left/>
      <right/>
      <top style="medium"/>
      <bottom/>
    </border>
    <border>
      <left style="thin"/>
      <right style="thin"/>
      <top style="medium"/>
      <bottom/>
    </border>
    <border>
      <left style="thin"/>
      <right/>
      <top style="medium"/>
      <bottom/>
    </border>
    <border>
      <left style="thin"/>
      <right style="thin"/>
      <top style="thin"/>
      <bottom style="thin"/>
    </border>
    <border>
      <left style="thin"/>
      <right>
        <color indexed="63"/>
      </right>
      <top>
        <color indexed="63"/>
      </top>
      <bottom style="thin"/>
    </border>
    <border>
      <left/>
      <right style="thin"/>
      <top style="thin"/>
      <bottom style="thin"/>
    </border>
    <border>
      <left style="thin"/>
      <right/>
      <top style="thin"/>
      <bottom style="thin"/>
    </border>
    <border>
      <left/>
      <right style="thin"/>
      <top style="medium"/>
      <bottom style="thin"/>
    </border>
    <border>
      <left/>
      <right/>
      <top style="thin"/>
      <bottom style="thin"/>
    </border>
    <border>
      <left style="double"/>
      <right>
        <color indexed="63"/>
      </right>
      <top style="thin"/>
      <bottom>
        <color indexed="63"/>
      </bottom>
    </border>
    <border>
      <left style="thin"/>
      <right/>
      <top style="thin"/>
      <bottom style="medium"/>
    </border>
    <border>
      <left style="thin"/>
      <right style="thin"/>
      <top style="thin"/>
      <bottom style="medium"/>
    </border>
    <border>
      <left/>
      <right style="thin"/>
      <top style="thin"/>
      <bottom style="medium"/>
    </border>
    <border>
      <left style="thin"/>
      <right/>
      <top style="medium"/>
      <bottom style="thin"/>
    </border>
    <border>
      <left style="medium"/>
      <right/>
      <top style="medium"/>
      <bottom/>
    </border>
    <border>
      <left style="medium"/>
      <right>
        <color indexed="63"/>
      </right>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right/>
      <top style="thin"/>
      <bottom/>
    </border>
    <border>
      <left style="thin"/>
      <right style="double"/>
      <top style="thin"/>
      <bottom/>
    </border>
    <border>
      <left style="hair"/>
      <right style="hair"/>
      <top style="thin"/>
      <bottom/>
    </border>
    <border>
      <left/>
      <right style="double"/>
      <top style="thin"/>
      <bottom/>
    </border>
    <border>
      <left/>
      <right style="double"/>
      <top/>
      <bottom/>
    </border>
    <border>
      <left style="hair"/>
      <right style="thin"/>
      <top/>
      <bottom/>
    </border>
    <border>
      <left/>
      <right style="double"/>
      <top/>
      <bottom style="medium"/>
    </border>
    <border>
      <left style="double"/>
      <right>
        <color indexed="63"/>
      </right>
      <top>
        <color indexed="63"/>
      </top>
      <bottom>
        <color indexed="63"/>
      </bottom>
    </border>
    <border>
      <left style="double"/>
      <right>
        <color indexed="63"/>
      </right>
      <top>
        <color indexed="63"/>
      </top>
      <bottom style="medium"/>
    </border>
    <border>
      <left/>
      <right/>
      <top style="medium"/>
      <bottom style="thin"/>
    </border>
    <border>
      <left/>
      <right style="double"/>
      <top/>
      <bottom style="thin"/>
    </border>
    <border>
      <left style="hair"/>
      <right style="hair"/>
      <top/>
      <bottom style="thin"/>
    </border>
    <border>
      <left style="thin"/>
      <right style="double"/>
      <top/>
      <bottom style="thin"/>
    </border>
    <border>
      <left style="hair"/>
      <right/>
      <top style="thin"/>
      <bottom/>
    </border>
    <border>
      <left style="hair"/>
      <right/>
      <top/>
      <bottom style="thin"/>
    </border>
    <border>
      <left style="hair"/>
      <right/>
      <top style="hair"/>
      <bottom/>
    </border>
    <border>
      <left/>
      <right style="medium"/>
      <top style="medium"/>
      <bottom style="thin"/>
    </border>
    <border>
      <left style="medium"/>
      <right/>
      <top style="medium"/>
      <bottom style="thin"/>
    </border>
    <border>
      <left/>
      <right style="hair"/>
      <top style="thin"/>
      <bottom/>
    </border>
    <border>
      <left style="medium"/>
      <right style="double"/>
      <top style="thin"/>
      <bottom/>
    </border>
    <border>
      <left style="thin"/>
      <right style="thin"/>
      <top style="medium"/>
      <bottom style="thin"/>
    </border>
    <border>
      <left style="double"/>
      <right style="thin"/>
      <top style="medium"/>
      <bottom>
        <color indexed="63"/>
      </bottom>
    </border>
    <border>
      <left style="double"/>
      <right style="thin"/>
      <top>
        <color indexed="63"/>
      </top>
      <bottom style="thin"/>
    </border>
    <border>
      <left style="medium"/>
      <right/>
      <top style="thin"/>
      <bottom style="thin"/>
    </border>
    <border>
      <left style="medium"/>
      <right/>
      <top style="thin"/>
      <bottom style="medium"/>
    </border>
    <border>
      <left/>
      <right/>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6"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63" fillId="0" borderId="0">
      <alignment vertical="center"/>
      <protection/>
    </xf>
    <xf numFmtId="0" fontId="0" fillId="0" borderId="0">
      <alignment/>
      <protection/>
    </xf>
    <xf numFmtId="0" fontId="56" fillId="0" borderId="0">
      <alignment vertical="center"/>
      <protection/>
    </xf>
    <xf numFmtId="0" fontId="5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Alignment="0" applyProtection="0"/>
  </cellStyleXfs>
  <cellXfs count="98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41" fontId="2" fillId="0" borderId="0" xfId="0" applyNumberFormat="1" applyFont="1" applyAlignment="1">
      <alignment/>
    </xf>
    <xf numFmtId="41" fontId="2" fillId="0" borderId="10" xfId="0" applyNumberFormat="1" applyFont="1" applyBorder="1" applyAlignment="1">
      <alignment horizontal="center"/>
    </xf>
    <xf numFmtId="41" fontId="2" fillId="0" borderId="10" xfId="0" applyNumberFormat="1" applyFont="1" applyBorder="1" applyAlignment="1">
      <alignment/>
    </xf>
    <xf numFmtId="41" fontId="2" fillId="0" borderId="0" xfId="0" applyNumberFormat="1" applyFont="1" applyBorder="1" applyAlignment="1">
      <alignment/>
    </xf>
    <xf numFmtId="41" fontId="2" fillId="0" borderId="0" xfId="0" applyNumberFormat="1" applyFont="1" applyAlignment="1">
      <alignment horizontal="center"/>
    </xf>
    <xf numFmtId="41" fontId="2" fillId="0" borderId="0" xfId="0" applyNumberFormat="1" applyFont="1" applyBorder="1" applyAlignment="1">
      <alignment horizontal="center"/>
    </xf>
    <xf numFmtId="0" fontId="2" fillId="0" borderId="0" xfId="0" applyFont="1" applyBorder="1" applyAlignment="1">
      <alignment/>
    </xf>
    <xf numFmtId="41" fontId="3" fillId="0" borderId="0" xfId="0" applyNumberFormat="1" applyFont="1" applyAlignment="1">
      <alignment/>
    </xf>
    <xf numFmtId="0" fontId="3"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41" fontId="2" fillId="0" borderId="0" xfId="0" applyNumberFormat="1" applyFont="1" applyFill="1" applyAlignment="1">
      <alignment/>
    </xf>
    <xf numFmtId="0" fontId="8" fillId="0" borderId="0" xfId="0" applyNumberFormat="1" applyFont="1" applyAlignment="1">
      <alignment horizontal="center"/>
    </xf>
    <xf numFmtId="0" fontId="8" fillId="0" borderId="11" xfId="0" applyNumberFormat="1" applyFont="1" applyBorder="1" applyAlignment="1">
      <alignment horizontal="center"/>
    </xf>
    <xf numFmtId="0" fontId="8" fillId="0" borderId="12" xfId="0" applyNumberFormat="1" applyFont="1" applyBorder="1" applyAlignment="1">
      <alignment horizontal="center"/>
    </xf>
    <xf numFmtId="0" fontId="8" fillId="0" borderId="13" xfId="0" applyNumberFormat="1" applyFont="1" applyBorder="1" applyAlignment="1">
      <alignment horizontal="center" vertical="distributed" wrapText="1"/>
    </xf>
    <xf numFmtId="0" fontId="8" fillId="0" borderId="13" xfId="0" applyNumberFormat="1" applyFont="1" applyBorder="1" applyAlignment="1">
      <alignment horizontal="center"/>
    </xf>
    <xf numFmtId="0" fontId="8" fillId="0" borderId="14" xfId="0" applyNumberFormat="1" applyFont="1" applyFill="1" applyBorder="1" applyAlignment="1">
      <alignment horizontal="center"/>
    </xf>
    <xf numFmtId="0" fontId="8" fillId="0" borderId="15" xfId="0" applyNumberFormat="1" applyFont="1" applyBorder="1" applyAlignment="1">
      <alignment horizontal="center" vertical="distributed" wrapText="1"/>
    </xf>
    <xf numFmtId="41" fontId="9" fillId="0" borderId="12" xfId="48" applyNumberFormat="1" applyFont="1" applyBorder="1" applyAlignment="1">
      <alignment horizontal="right"/>
    </xf>
    <xf numFmtId="41" fontId="9" fillId="0" borderId="0" xfId="48" applyNumberFormat="1" applyFont="1" applyAlignment="1">
      <alignment horizontal="right"/>
    </xf>
    <xf numFmtId="41" fontId="9" fillId="0" borderId="13" xfId="48" applyNumberFormat="1" applyFont="1" applyBorder="1" applyAlignment="1">
      <alignment horizontal="right"/>
    </xf>
    <xf numFmtId="41" fontId="9" fillId="0" borderId="0" xfId="48" applyNumberFormat="1" applyFont="1" applyBorder="1" applyAlignment="1">
      <alignment horizontal="right"/>
    </xf>
    <xf numFmtId="41" fontId="9" fillId="0" borderId="16" xfId="48" applyNumberFormat="1" applyFont="1" applyBorder="1" applyAlignment="1">
      <alignment horizontal="right"/>
    </xf>
    <xf numFmtId="41" fontId="9" fillId="0" borderId="17" xfId="48" applyNumberFormat="1" applyFont="1" applyFill="1" applyBorder="1" applyAlignment="1">
      <alignment horizontal="right"/>
    </xf>
    <xf numFmtId="41" fontId="9" fillId="0" borderId="14" xfId="48" applyNumberFormat="1" applyFont="1" applyFill="1" applyBorder="1" applyAlignment="1">
      <alignment horizontal="right"/>
    </xf>
    <xf numFmtId="41" fontId="9" fillId="0" borderId="10" xfId="48" applyNumberFormat="1" applyFont="1" applyFill="1" applyBorder="1" applyAlignment="1">
      <alignment horizontal="right"/>
    </xf>
    <xf numFmtId="179" fontId="9" fillId="0" borderId="12" xfId="48" applyNumberFormat="1" applyFont="1" applyBorder="1" applyAlignment="1">
      <alignment horizontal="right"/>
    </xf>
    <xf numFmtId="179" fontId="9" fillId="0" borderId="0" xfId="48" applyNumberFormat="1" applyFont="1" applyAlignment="1">
      <alignment horizontal="right"/>
    </xf>
    <xf numFmtId="179" fontId="9" fillId="0" borderId="13" xfId="48" applyNumberFormat="1" applyFont="1" applyBorder="1" applyAlignment="1">
      <alignment horizontal="right"/>
    </xf>
    <xf numFmtId="179" fontId="9" fillId="0" borderId="16" xfId="48" applyNumberFormat="1" applyFont="1" applyBorder="1" applyAlignment="1">
      <alignment horizontal="right"/>
    </xf>
    <xf numFmtId="179" fontId="9" fillId="0" borderId="0" xfId="48" applyNumberFormat="1" applyFont="1" applyBorder="1" applyAlignment="1">
      <alignment horizontal="right"/>
    </xf>
    <xf numFmtId="0" fontId="8" fillId="0" borderId="18" xfId="0" applyNumberFormat="1" applyFont="1" applyBorder="1" applyAlignment="1">
      <alignment horizontal="center"/>
    </xf>
    <xf numFmtId="0" fontId="3" fillId="0" borderId="0" xfId="0" applyNumberFormat="1" applyFont="1" applyAlignment="1">
      <alignment horizontal="left"/>
    </xf>
    <xf numFmtId="0" fontId="11" fillId="0" borderId="12" xfId="0" applyNumberFormat="1" applyFont="1" applyBorder="1" applyAlignment="1">
      <alignment horizontal="center"/>
    </xf>
    <xf numFmtId="0" fontId="5" fillId="0" borderId="12" xfId="0" applyNumberFormat="1" applyFont="1" applyBorder="1" applyAlignment="1">
      <alignment horizontal="center"/>
    </xf>
    <xf numFmtId="0" fontId="11" fillId="0" borderId="13" xfId="0" applyNumberFormat="1" applyFont="1" applyBorder="1" applyAlignment="1">
      <alignment horizontal="center"/>
    </xf>
    <xf numFmtId="0" fontId="11" fillId="0" borderId="12" xfId="0" applyNumberFormat="1" applyFont="1" applyBorder="1" applyAlignment="1" quotePrefix="1">
      <alignment horizontal="center"/>
    </xf>
    <xf numFmtId="0" fontId="12" fillId="0" borderId="12" xfId="0" applyNumberFormat="1" applyFont="1" applyBorder="1" applyAlignment="1">
      <alignment horizontal="center"/>
    </xf>
    <xf numFmtId="0" fontId="11" fillId="0" borderId="0" xfId="0" applyNumberFormat="1" applyFont="1" applyBorder="1" applyAlignment="1">
      <alignment horizontal="center"/>
    </xf>
    <xf numFmtId="0" fontId="13" fillId="0" borderId="14" xfId="0" applyNumberFormat="1" applyFont="1" applyBorder="1" applyAlignment="1">
      <alignment horizontal="center"/>
    </xf>
    <xf numFmtId="0" fontId="13" fillId="0" borderId="17" xfId="0" applyNumberFormat="1" applyFont="1" applyBorder="1" applyAlignment="1" quotePrefix="1">
      <alignment horizontal="center"/>
    </xf>
    <xf numFmtId="41" fontId="9" fillId="0" borderId="17" xfId="48" applyNumberFormat="1" applyFont="1" applyFill="1" applyBorder="1" applyAlignment="1">
      <alignment/>
    </xf>
    <xf numFmtId="0" fontId="0" fillId="0" borderId="0" xfId="67">
      <alignment vertical="center"/>
      <protection/>
    </xf>
    <xf numFmtId="0" fontId="0" fillId="0" borderId="10" xfId="67" applyBorder="1">
      <alignment vertical="center"/>
      <protection/>
    </xf>
    <xf numFmtId="0" fontId="0" fillId="0" borderId="10" xfId="67" applyFill="1" applyBorder="1">
      <alignment vertical="center"/>
      <protection/>
    </xf>
    <xf numFmtId="0" fontId="31" fillId="0" borderId="10" xfId="67" applyFont="1" applyBorder="1" applyAlignment="1">
      <alignment horizontal="right" vertical="center"/>
      <protection/>
    </xf>
    <xf numFmtId="0" fontId="0" fillId="0" borderId="0" xfId="67" applyBorder="1">
      <alignment vertical="center"/>
      <protection/>
    </xf>
    <xf numFmtId="0" fontId="8" fillId="24" borderId="19" xfId="67" applyFont="1" applyFill="1" applyBorder="1" applyAlignment="1">
      <alignment horizontal="center" vertical="center"/>
      <protection/>
    </xf>
    <xf numFmtId="0" fontId="33" fillId="0" borderId="0" xfId="67" applyFont="1" applyBorder="1">
      <alignment vertical="center"/>
      <protection/>
    </xf>
    <xf numFmtId="0" fontId="10" fillId="0" borderId="0" xfId="67" applyFont="1" applyBorder="1" applyAlignment="1">
      <alignment horizontal="distributed" vertical="center"/>
      <protection/>
    </xf>
    <xf numFmtId="0" fontId="10" fillId="0" borderId="18" xfId="67" applyFont="1" applyBorder="1">
      <alignment vertical="center"/>
      <protection/>
    </xf>
    <xf numFmtId="41" fontId="34" fillId="0" borderId="20" xfId="48" applyNumberFormat="1" applyFont="1" applyFill="1" applyBorder="1" applyAlignment="1">
      <alignment horizontal="right" vertical="center" shrinkToFit="1"/>
    </xf>
    <xf numFmtId="41" fontId="35" fillId="0" borderId="0" xfId="48" applyNumberFormat="1" applyFont="1" applyFill="1" applyBorder="1" applyAlignment="1">
      <alignment horizontal="right" vertical="center" shrinkToFit="1"/>
    </xf>
    <xf numFmtId="41" fontId="35" fillId="0" borderId="12" xfId="48" applyNumberFormat="1" applyFont="1" applyFill="1" applyBorder="1" applyAlignment="1">
      <alignment horizontal="right" vertical="center" shrinkToFit="1"/>
    </xf>
    <xf numFmtId="0" fontId="33" fillId="0" borderId="0" xfId="67" applyFont="1" applyBorder="1" applyAlignment="1">
      <alignment horizontal="right" vertical="center"/>
      <protection/>
    </xf>
    <xf numFmtId="0" fontId="33" fillId="0" borderId="0" xfId="67" applyFont="1">
      <alignment vertical="center"/>
      <protection/>
    </xf>
    <xf numFmtId="0" fontId="8" fillId="0" borderId="0" xfId="67" applyFont="1" applyBorder="1" applyAlignment="1">
      <alignment horizontal="distributed" vertical="center"/>
      <protection/>
    </xf>
    <xf numFmtId="0" fontId="8" fillId="0" borderId="13" xfId="67" applyFont="1" applyBorder="1">
      <alignment vertical="center"/>
      <protection/>
    </xf>
    <xf numFmtId="41" fontId="7" fillId="0" borderId="20" xfId="48" applyNumberFormat="1" applyFont="1" applyFill="1" applyBorder="1" applyAlignment="1">
      <alignment horizontal="right" vertical="center" shrinkToFit="1"/>
    </xf>
    <xf numFmtId="41" fontId="7" fillId="0" borderId="21" xfId="48" applyNumberFormat="1" applyFont="1" applyFill="1" applyBorder="1" applyAlignment="1">
      <alignment horizontal="right" vertical="center" shrinkToFit="1"/>
    </xf>
    <xf numFmtId="41" fontId="36" fillId="0" borderId="0" xfId="48" applyNumberFormat="1" applyFont="1" applyFill="1" applyBorder="1" applyAlignment="1">
      <alignment horizontal="right" vertical="center" shrinkToFit="1"/>
    </xf>
    <xf numFmtId="41" fontId="36" fillId="0" borderId="12" xfId="48" applyNumberFormat="1" applyFont="1" applyFill="1" applyBorder="1" applyAlignment="1">
      <alignment horizontal="right" vertical="center" shrinkToFit="1"/>
    </xf>
    <xf numFmtId="0" fontId="0" fillId="0" borderId="0" xfId="67" applyBorder="1" applyAlignment="1">
      <alignment horizontal="right" vertical="center"/>
      <protection/>
    </xf>
    <xf numFmtId="0" fontId="10" fillId="0" borderId="13" xfId="67" applyFont="1" applyBorder="1">
      <alignment vertical="center"/>
      <protection/>
    </xf>
    <xf numFmtId="41" fontId="34" fillId="0" borderId="21" xfId="48" applyNumberFormat="1" applyFont="1" applyFill="1" applyBorder="1" applyAlignment="1">
      <alignment horizontal="right" vertical="center" shrinkToFit="1"/>
    </xf>
    <xf numFmtId="0" fontId="33" fillId="0" borderId="10" xfId="67" applyFont="1" applyBorder="1">
      <alignment vertical="center"/>
      <protection/>
    </xf>
    <xf numFmtId="0" fontId="10" fillId="0" borderId="10" xfId="67" applyFont="1" applyBorder="1" applyAlignment="1">
      <alignment horizontal="distributed" vertical="center"/>
      <protection/>
    </xf>
    <xf numFmtId="0" fontId="10" fillId="0" borderId="14" xfId="67" applyFont="1" applyBorder="1">
      <alignment vertical="center"/>
      <protection/>
    </xf>
    <xf numFmtId="41" fontId="34" fillId="0" borderId="22" xfId="48" applyNumberFormat="1" applyFont="1" applyFill="1" applyBorder="1" applyAlignment="1">
      <alignment horizontal="right" vertical="center" shrinkToFit="1"/>
    </xf>
    <xf numFmtId="41" fontId="34" fillId="0" borderId="23" xfId="48" applyNumberFormat="1" applyFont="1" applyFill="1" applyBorder="1" applyAlignment="1">
      <alignment horizontal="right" vertical="center" shrinkToFit="1"/>
    </xf>
    <xf numFmtId="41" fontId="35" fillId="0" borderId="10" xfId="48" applyNumberFormat="1" applyFont="1" applyFill="1" applyBorder="1" applyAlignment="1">
      <alignment horizontal="right" vertical="center" shrinkToFit="1"/>
    </xf>
    <xf numFmtId="41" fontId="35" fillId="0" borderId="17" xfId="48" applyNumberFormat="1" applyFont="1" applyFill="1" applyBorder="1" applyAlignment="1">
      <alignment horizontal="right" vertical="center" shrinkToFit="1"/>
    </xf>
    <xf numFmtId="0" fontId="0" fillId="0" borderId="0" xfId="67" applyFill="1">
      <alignment vertical="center"/>
      <protection/>
    </xf>
    <xf numFmtId="0" fontId="0" fillId="0" borderId="0" xfId="68" applyFill="1">
      <alignment vertical="center"/>
      <protection/>
    </xf>
    <xf numFmtId="0" fontId="3" fillId="0" borderId="0" xfId="68" applyFont="1" applyFill="1">
      <alignment vertical="center"/>
      <protection/>
    </xf>
    <xf numFmtId="0" fontId="0" fillId="0" borderId="0" xfId="68" applyFill="1" applyBorder="1">
      <alignment vertical="center"/>
      <protection/>
    </xf>
    <xf numFmtId="0" fontId="33" fillId="0" borderId="0" xfId="68" applyFont="1" applyFill="1">
      <alignment vertical="center"/>
      <protection/>
    </xf>
    <xf numFmtId="0" fontId="10" fillId="0" borderId="0" xfId="68" applyFont="1" applyBorder="1" applyAlignment="1">
      <alignment horizontal="distributed" vertical="center"/>
      <protection/>
    </xf>
    <xf numFmtId="0" fontId="10" fillId="0" borderId="15" xfId="68" applyFont="1" applyBorder="1" applyAlignment="1">
      <alignment horizontal="distributed" vertical="center"/>
      <protection/>
    </xf>
    <xf numFmtId="41" fontId="34" fillId="0" borderId="24" xfId="48" applyNumberFormat="1" applyFont="1" applyFill="1" applyBorder="1" applyAlignment="1">
      <alignment horizontal="right" vertical="center"/>
    </xf>
    <xf numFmtId="0" fontId="33" fillId="0" borderId="0" xfId="68" applyFont="1" applyFill="1" applyBorder="1">
      <alignment vertical="center"/>
      <protection/>
    </xf>
    <xf numFmtId="0" fontId="8" fillId="0" borderId="0" xfId="68" applyFont="1" applyBorder="1" applyAlignment="1">
      <alignment horizontal="distributed" vertical="center"/>
      <protection/>
    </xf>
    <xf numFmtId="0" fontId="8" fillId="0" borderId="13" xfId="68" applyFont="1" applyBorder="1" applyAlignment="1">
      <alignment horizontal="distributed" vertical="center"/>
      <protection/>
    </xf>
    <xf numFmtId="41" fontId="7" fillId="0" borderId="25" xfId="68" applyNumberFormat="1" applyFont="1" applyFill="1" applyBorder="1" applyAlignment="1">
      <alignment horizontal="right" vertical="center"/>
      <protection/>
    </xf>
    <xf numFmtId="41" fontId="7" fillId="0" borderId="20" xfId="68" applyNumberFormat="1" applyFont="1" applyFill="1" applyBorder="1" applyAlignment="1">
      <alignment horizontal="right" vertical="center"/>
      <protection/>
    </xf>
    <xf numFmtId="41" fontId="36" fillId="0" borderId="21" xfId="68" applyNumberFormat="1" applyFont="1" applyFill="1" applyBorder="1" applyAlignment="1">
      <alignment horizontal="right" vertical="center"/>
      <protection/>
    </xf>
    <xf numFmtId="41" fontId="7" fillId="0" borderId="26" xfId="68" applyNumberFormat="1" applyFont="1" applyFill="1" applyBorder="1" applyAlignment="1">
      <alignment horizontal="right" vertical="center"/>
      <protection/>
    </xf>
    <xf numFmtId="41" fontId="7" fillId="0" borderId="24" xfId="48" applyNumberFormat="1" applyFont="1" applyFill="1" applyBorder="1" applyAlignment="1">
      <alignment horizontal="right" vertical="center"/>
    </xf>
    <xf numFmtId="41" fontId="36" fillId="0" borderId="27" xfId="68" applyNumberFormat="1" applyFont="1" applyFill="1" applyBorder="1" applyAlignment="1">
      <alignment horizontal="right" vertical="center"/>
      <protection/>
    </xf>
    <xf numFmtId="41" fontId="7" fillId="0" borderId="28" xfId="68" applyNumberFormat="1" applyFont="1" applyFill="1" applyBorder="1" applyAlignment="1">
      <alignment horizontal="right" vertical="center"/>
      <protection/>
    </xf>
    <xf numFmtId="41" fontId="7" fillId="0" borderId="29" xfId="68" applyNumberFormat="1" applyFont="1" applyFill="1" applyBorder="1" applyAlignment="1">
      <alignment horizontal="right" vertical="center"/>
      <protection/>
    </xf>
    <xf numFmtId="0" fontId="10" fillId="0" borderId="13" xfId="68" applyFont="1" applyBorder="1" applyAlignment="1">
      <alignment horizontal="distributed" vertical="center"/>
      <protection/>
    </xf>
    <xf numFmtId="41" fontId="7" fillId="0" borderId="24" xfId="68" applyNumberFormat="1" applyFont="1" applyFill="1" applyBorder="1" applyAlignment="1">
      <alignment horizontal="right" vertical="center"/>
      <protection/>
    </xf>
    <xf numFmtId="41" fontId="36" fillId="0" borderId="27" xfId="48" applyNumberFormat="1" applyFont="1" applyFill="1" applyBorder="1" applyAlignment="1">
      <alignment horizontal="right" vertical="center"/>
    </xf>
    <xf numFmtId="41" fontId="7" fillId="0" borderId="25" xfId="48" applyNumberFormat="1" applyFont="1" applyFill="1" applyBorder="1" applyAlignment="1">
      <alignment horizontal="right" vertical="center"/>
    </xf>
    <xf numFmtId="41" fontId="7" fillId="0" borderId="20" xfId="48" applyNumberFormat="1" applyFont="1" applyFill="1" applyBorder="1" applyAlignment="1">
      <alignment horizontal="right" vertical="center"/>
    </xf>
    <xf numFmtId="41" fontId="36" fillId="0" borderId="21" xfId="48" applyNumberFormat="1" applyFont="1" applyFill="1" applyBorder="1" applyAlignment="1">
      <alignment horizontal="right" vertical="center"/>
    </xf>
    <xf numFmtId="41" fontId="7" fillId="0" borderId="26" xfId="48" applyNumberFormat="1" applyFont="1" applyFill="1" applyBorder="1" applyAlignment="1">
      <alignment horizontal="right" vertical="center"/>
    </xf>
    <xf numFmtId="41" fontId="7" fillId="0" borderId="28" xfId="48" applyNumberFormat="1" applyFont="1" applyFill="1" applyBorder="1" applyAlignment="1">
      <alignment horizontal="right" vertical="center"/>
    </xf>
    <xf numFmtId="41" fontId="7" fillId="0" borderId="29" xfId="48" applyNumberFormat="1" applyFont="1" applyFill="1" applyBorder="1" applyAlignment="1">
      <alignment horizontal="right" vertical="center"/>
    </xf>
    <xf numFmtId="41" fontId="34" fillId="0" borderId="25" xfId="48" applyNumberFormat="1" applyFont="1" applyFill="1" applyBorder="1" applyAlignment="1">
      <alignment horizontal="right" vertical="center"/>
    </xf>
    <xf numFmtId="41" fontId="35" fillId="0" borderId="21" xfId="48" applyNumberFormat="1" applyFont="1" applyFill="1" applyBorder="1" applyAlignment="1">
      <alignment horizontal="right" vertical="center"/>
    </xf>
    <xf numFmtId="41" fontId="34" fillId="0" borderId="28" xfId="48" applyNumberFormat="1" applyFont="1" applyFill="1" applyBorder="1" applyAlignment="1">
      <alignment horizontal="right" vertical="center"/>
    </xf>
    <xf numFmtId="41" fontId="34" fillId="0" borderId="20" xfId="48" applyNumberFormat="1" applyFont="1" applyFill="1" applyBorder="1" applyAlignment="1">
      <alignment horizontal="right" vertical="center"/>
    </xf>
    <xf numFmtId="41" fontId="34" fillId="0" borderId="29" xfId="48" applyNumberFormat="1" applyFont="1" applyFill="1" applyBorder="1" applyAlignment="1">
      <alignment horizontal="right" vertical="center"/>
    </xf>
    <xf numFmtId="41" fontId="34" fillId="0" borderId="26" xfId="48" applyNumberFormat="1" applyFont="1" applyFill="1" applyBorder="1" applyAlignment="1">
      <alignment horizontal="right" vertical="center"/>
    </xf>
    <xf numFmtId="41" fontId="35" fillId="0" borderId="27" xfId="48" applyNumberFormat="1" applyFont="1" applyFill="1" applyBorder="1" applyAlignment="1">
      <alignment horizontal="right" vertical="center"/>
    </xf>
    <xf numFmtId="0" fontId="33" fillId="0" borderId="10" xfId="68" applyFont="1" applyFill="1" applyBorder="1">
      <alignment vertical="center"/>
      <protection/>
    </xf>
    <xf numFmtId="0" fontId="10" fillId="0" borderId="10" xfId="68" applyFont="1" applyBorder="1" applyAlignment="1">
      <alignment horizontal="distributed" vertical="center"/>
      <protection/>
    </xf>
    <xf numFmtId="0" fontId="10" fillId="0" borderId="14" xfId="68" applyFont="1" applyBorder="1" applyAlignment="1">
      <alignment horizontal="distributed" vertical="center"/>
      <protection/>
    </xf>
    <xf numFmtId="41" fontId="34" fillId="0" borderId="30" xfId="48" applyNumberFormat="1" applyFont="1" applyFill="1" applyBorder="1" applyAlignment="1">
      <alignment horizontal="right" vertical="center"/>
    </xf>
    <xf numFmtId="41" fontId="34" fillId="0" borderId="22" xfId="48" applyNumberFormat="1" applyFont="1" applyFill="1" applyBorder="1" applyAlignment="1">
      <alignment horizontal="right" vertical="center"/>
    </xf>
    <xf numFmtId="41" fontId="35" fillId="0" borderId="23" xfId="48" applyNumberFormat="1" applyFont="1" applyFill="1" applyBorder="1" applyAlignment="1">
      <alignment horizontal="right" vertical="center"/>
    </xf>
    <xf numFmtId="41" fontId="34" fillId="0" borderId="31" xfId="48" applyNumberFormat="1" applyFont="1" applyFill="1" applyBorder="1" applyAlignment="1">
      <alignment horizontal="right" vertical="center"/>
    </xf>
    <xf numFmtId="41" fontId="34" fillId="0" borderId="32" xfId="48" applyNumberFormat="1" applyFont="1" applyFill="1" applyBorder="1" applyAlignment="1">
      <alignment horizontal="right" vertical="center"/>
    </xf>
    <xf numFmtId="41" fontId="35" fillId="0" borderId="33" xfId="48" applyNumberFormat="1" applyFont="1" applyFill="1" applyBorder="1" applyAlignment="1">
      <alignment horizontal="right" vertical="center"/>
    </xf>
    <xf numFmtId="41" fontId="34" fillId="0" borderId="34" xfId="48" applyNumberFormat="1" applyFont="1" applyFill="1" applyBorder="1" applyAlignment="1">
      <alignment horizontal="right" vertical="center"/>
    </xf>
    <xf numFmtId="41" fontId="34" fillId="0" borderId="35" xfId="48" applyNumberFormat="1" applyFont="1" applyFill="1" applyBorder="1" applyAlignment="1">
      <alignment horizontal="right" vertical="center"/>
    </xf>
    <xf numFmtId="38" fontId="0" fillId="0" borderId="0" xfId="68" applyNumberFormat="1" applyFill="1">
      <alignment vertical="center"/>
      <protection/>
    </xf>
    <xf numFmtId="0" fontId="3" fillId="24" borderId="0" xfId="0" applyFont="1" applyFill="1" applyAlignment="1">
      <alignment/>
    </xf>
    <xf numFmtId="0" fontId="2" fillId="24" borderId="10" xfId="0" applyFont="1"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right"/>
    </xf>
    <xf numFmtId="0" fontId="5" fillId="24" borderId="0" xfId="0" applyFont="1" applyFill="1" applyAlignment="1">
      <alignment horizontal="right"/>
    </xf>
    <xf numFmtId="0" fontId="5" fillId="24" borderId="0" xfId="0" applyFont="1" applyFill="1" applyAlignment="1">
      <alignment/>
    </xf>
    <xf numFmtId="0" fontId="5" fillId="24" borderId="11" xfId="0" applyFont="1" applyFill="1" applyBorder="1" applyAlignment="1">
      <alignment horizontal="center" vertical="center"/>
    </xf>
    <xf numFmtId="0" fontId="5" fillId="24" borderId="0" xfId="0" applyFont="1" applyFill="1" applyAlignment="1">
      <alignment horizontal="center" vertical="center"/>
    </xf>
    <xf numFmtId="0" fontId="5" fillId="24" borderId="0"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36" xfId="0" applyFont="1" applyFill="1" applyBorder="1" applyAlignment="1">
      <alignment/>
    </xf>
    <xf numFmtId="0" fontId="5" fillId="24" borderId="37"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38" xfId="0" applyFont="1" applyFill="1" applyBorder="1" applyAlignment="1">
      <alignment horizontal="center" vertical="center"/>
    </xf>
    <xf numFmtId="0" fontId="5" fillId="24" borderId="0" xfId="0" applyFont="1" applyFill="1" applyAlignment="1">
      <alignment horizontal="distributed"/>
    </xf>
    <xf numFmtId="38" fontId="9" fillId="24" borderId="39" xfId="48" applyFont="1" applyFill="1" applyBorder="1" applyAlignment="1">
      <alignment shrinkToFit="1"/>
    </xf>
    <xf numFmtId="38" fontId="9" fillId="24" borderId="16" xfId="48" applyFont="1" applyFill="1" applyBorder="1" applyAlignment="1">
      <alignment shrinkToFit="1"/>
    </xf>
    <xf numFmtId="38" fontId="9" fillId="24" borderId="12" xfId="48" applyFont="1" applyFill="1" applyBorder="1" applyAlignment="1">
      <alignment shrinkToFit="1"/>
    </xf>
    <xf numFmtId="38" fontId="9" fillId="24" borderId="16" xfId="48" applyFont="1" applyFill="1" applyBorder="1" applyAlignment="1">
      <alignment horizontal="right" shrinkToFit="1"/>
    </xf>
    <xf numFmtId="38" fontId="9" fillId="24" borderId="12" xfId="48" applyFont="1" applyFill="1" applyBorder="1" applyAlignment="1">
      <alignment horizontal="right" shrinkToFit="1"/>
    </xf>
    <xf numFmtId="0" fontId="5" fillId="24" borderId="10" xfId="0" applyFont="1" applyFill="1" applyBorder="1" applyAlignment="1">
      <alignment shrinkToFit="1"/>
    </xf>
    <xf numFmtId="38" fontId="9" fillId="24" borderId="40" xfId="48" applyFont="1" applyFill="1" applyBorder="1" applyAlignment="1">
      <alignment shrinkToFit="1"/>
    </xf>
    <xf numFmtId="38" fontId="9" fillId="24" borderId="40" xfId="48" applyFont="1" applyFill="1" applyBorder="1" applyAlignment="1">
      <alignment horizontal="right" shrinkToFit="1"/>
    </xf>
    <xf numFmtId="38" fontId="9" fillId="24" borderId="17" xfId="48" applyFont="1" applyFill="1" applyBorder="1" applyAlignment="1">
      <alignment horizontal="right" shrinkToFit="1"/>
    </xf>
    <xf numFmtId="0" fontId="2" fillId="24" borderId="0" xfId="0" applyFont="1" applyFill="1" applyAlignment="1">
      <alignment/>
    </xf>
    <xf numFmtId="38" fontId="2" fillId="24" borderId="41" xfId="48" applyFont="1" applyFill="1" applyBorder="1" applyAlignment="1">
      <alignment horizontal="right"/>
    </xf>
    <xf numFmtId="0" fontId="2" fillId="24" borderId="41" xfId="0" applyFont="1" applyFill="1" applyBorder="1" applyAlignment="1">
      <alignment/>
    </xf>
    <xf numFmtId="38" fontId="2" fillId="24" borderId="41" xfId="48" applyFont="1" applyFill="1" applyBorder="1" applyAlignment="1">
      <alignment horizontal="center" vertical="center"/>
    </xf>
    <xf numFmtId="38" fontId="2" fillId="0" borderId="0" xfId="0" applyNumberFormat="1" applyFont="1" applyAlignment="1">
      <alignment/>
    </xf>
    <xf numFmtId="0" fontId="39" fillId="0" borderId="0" xfId="0" applyFont="1" applyAlignment="1">
      <alignment/>
    </xf>
    <xf numFmtId="0" fontId="31" fillId="0" borderId="10" xfId="0" applyFont="1" applyBorder="1" applyAlignment="1">
      <alignment/>
    </xf>
    <xf numFmtId="0" fontId="31" fillId="0" borderId="0" xfId="0" applyFont="1" applyAlignment="1">
      <alignment/>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31" fillId="0" borderId="0" xfId="0" applyFont="1" applyAlignment="1">
      <alignment horizontal="center" vertical="center"/>
    </xf>
    <xf numFmtId="0" fontId="8" fillId="0" borderId="37" xfId="0" applyFont="1" applyBorder="1" applyAlignment="1">
      <alignment horizontal="distributed" vertical="center"/>
    </xf>
    <xf numFmtId="0" fontId="8" fillId="0" borderId="3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distributed" vertical="center"/>
    </xf>
    <xf numFmtId="0" fontId="8" fillId="0" borderId="36" xfId="0" applyFont="1" applyBorder="1" applyAlignment="1">
      <alignment horizontal="distributed" vertical="center"/>
    </xf>
    <xf numFmtId="0" fontId="31" fillId="0" borderId="0" xfId="0" applyFont="1" applyBorder="1" applyAlignment="1">
      <alignment horizontal="center" vertical="center"/>
    </xf>
    <xf numFmtId="179" fontId="7" fillId="0" borderId="12" xfId="48" applyNumberFormat="1" applyFont="1" applyBorder="1" applyAlignment="1">
      <alignment horizontal="right" shrinkToFit="1"/>
    </xf>
    <xf numFmtId="179" fontId="7" fillId="0" borderId="16" xfId="48" applyNumberFormat="1" applyFont="1" applyBorder="1" applyAlignment="1">
      <alignment horizontal="right" shrinkToFit="1"/>
    </xf>
    <xf numFmtId="0" fontId="31" fillId="0" borderId="0" xfId="0" applyFont="1" applyBorder="1" applyAlignment="1">
      <alignment/>
    </xf>
    <xf numFmtId="179" fontId="7" fillId="0" borderId="0" xfId="48" applyNumberFormat="1" applyFont="1" applyBorder="1" applyAlignment="1">
      <alignment horizontal="right" shrinkToFit="1"/>
    </xf>
    <xf numFmtId="0" fontId="8" fillId="0" borderId="10" xfId="0" applyFont="1" applyFill="1" applyBorder="1" applyAlignment="1">
      <alignment horizontal="distributed"/>
    </xf>
    <xf numFmtId="179" fontId="7" fillId="0" borderId="17" xfId="48" applyNumberFormat="1" applyFont="1" applyBorder="1" applyAlignment="1">
      <alignment horizontal="right" shrinkToFit="1"/>
    </xf>
    <xf numFmtId="179" fontId="7" fillId="0" borderId="10" xfId="48" applyNumberFormat="1" applyFont="1" applyBorder="1" applyAlignment="1">
      <alignment horizontal="right" shrinkToFit="1"/>
    </xf>
    <xf numFmtId="0" fontId="31" fillId="0" borderId="0" xfId="0" applyFont="1" applyAlignment="1">
      <alignment vertical="center"/>
    </xf>
    <xf numFmtId="0" fontId="8" fillId="0" borderId="37" xfId="0" applyFont="1" applyBorder="1" applyAlignment="1">
      <alignment horizontal="center" vertical="center"/>
    </xf>
    <xf numFmtId="0" fontId="8" fillId="0" borderId="10" xfId="0" applyFont="1" applyBorder="1" applyAlignment="1">
      <alignment horizontal="distributed"/>
    </xf>
    <xf numFmtId="49" fontId="2" fillId="0" borderId="10" xfId="0" applyNumberFormat="1" applyFont="1" applyBorder="1" applyAlignment="1">
      <alignment horizontal="right"/>
    </xf>
    <xf numFmtId="0" fontId="40" fillId="0" borderId="0" xfId="0" applyFont="1" applyAlignment="1">
      <alignment/>
    </xf>
    <xf numFmtId="0" fontId="8" fillId="0" borderId="41" xfId="0" applyFont="1" applyBorder="1" applyAlignment="1">
      <alignment horizontal="distributed" vertical="center"/>
    </xf>
    <xf numFmtId="0" fontId="40" fillId="0" borderId="0" xfId="0" applyFont="1" applyAlignment="1">
      <alignment horizontal="center" vertical="center"/>
    </xf>
    <xf numFmtId="176" fontId="40" fillId="0" borderId="0" xfId="48" applyNumberFormat="1" applyFont="1" applyBorder="1" applyAlignment="1">
      <alignment/>
    </xf>
    <xf numFmtId="0" fontId="40" fillId="0" borderId="0" xfId="0" applyFont="1" applyBorder="1" applyAlignment="1">
      <alignment/>
    </xf>
    <xf numFmtId="176" fontId="40" fillId="0" borderId="0" xfId="0" applyNumberFormat="1" applyFont="1" applyAlignment="1">
      <alignment/>
    </xf>
    <xf numFmtId="179" fontId="31" fillId="0" borderId="16" xfId="48" applyNumberFormat="1" applyFont="1" applyBorder="1" applyAlignment="1">
      <alignment horizontal="right"/>
    </xf>
    <xf numFmtId="179" fontId="31" fillId="0" borderId="16" xfId="48" applyNumberFormat="1" applyFont="1" applyBorder="1" applyAlignment="1">
      <alignment/>
    </xf>
    <xf numFmtId="179" fontId="31" fillId="0" borderId="12" xfId="48" applyNumberFormat="1" applyFont="1" applyBorder="1" applyAlignment="1">
      <alignment/>
    </xf>
    <xf numFmtId="179" fontId="31" fillId="0" borderId="12" xfId="48" applyNumberFormat="1" applyFont="1" applyBorder="1" applyAlignment="1">
      <alignment horizontal="right"/>
    </xf>
    <xf numFmtId="179" fontId="31" fillId="0" borderId="0" xfId="48" applyNumberFormat="1" applyFont="1" applyAlignment="1">
      <alignment/>
    </xf>
    <xf numFmtId="179" fontId="31" fillId="0" borderId="0" xfId="48" applyNumberFormat="1" applyFont="1" applyAlignment="1">
      <alignment horizontal="right"/>
    </xf>
    <xf numFmtId="0" fontId="0" fillId="0" borderId="0" xfId="0" applyAlignment="1">
      <alignment horizontal="left"/>
    </xf>
    <xf numFmtId="0" fontId="31" fillId="0" borderId="0" xfId="68" applyFont="1" applyFill="1" applyAlignment="1">
      <alignment horizontal="right" vertical="center"/>
      <protection/>
    </xf>
    <xf numFmtId="179" fontId="2" fillId="0" borderId="0" xfId="0" applyNumberFormat="1" applyFont="1" applyFill="1" applyAlignment="1">
      <alignment horizontal="right"/>
    </xf>
    <xf numFmtId="0" fontId="40" fillId="0" borderId="0" xfId="0" applyFont="1" applyFill="1" applyAlignment="1">
      <alignment/>
    </xf>
    <xf numFmtId="179" fontId="42" fillId="0" borderId="10" xfId="0" applyNumberFormat="1" applyFont="1" applyFill="1" applyBorder="1" applyAlignment="1">
      <alignment horizontal="right" wrapText="1"/>
    </xf>
    <xf numFmtId="0" fontId="8" fillId="0" borderId="0" xfId="68" applyFont="1" applyBorder="1" applyAlignment="1">
      <alignment vertical="center"/>
      <protection/>
    </xf>
    <xf numFmtId="0" fontId="45" fillId="0" borderId="13" xfId="0" applyNumberFormat="1" applyFont="1" applyBorder="1" applyAlignment="1">
      <alignment horizontal="center"/>
    </xf>
    <xf numFmtId="0" fontId="8" fillId="0" borderId="0" xfId="67" applyFont="1" applyBorder="1" applyAlignment="1">
      <alignment vertical="center"/>
      <protection/>
    </xf>
    <xf numFmtId="0" fontId="8" fillId="0" borderId="42" xfId="0" applyFont="1" applyBorder="1" applyAlignment="1">
      <alignment horizontal="center" vertical="center"/>
    </xf>
    <xf numFmtId="0" fontId="8" fillId="0" borderId="0" xfId="0" applyFont="1" applyBorder="1" applyAlignment="1">
      <alignment horizontal="distributed"/>
    </xf>
    <xf numFmtId="0" fontId="8" fillId="0" borderId="41" xfId="0" applyFont="1" applyBorder="1" applyAlignment="1">
      <alignment horizontal="center" vertical="center"/>
    </xf>
    <xf numFmtId="0" fontId="8" fillId="0" borderId="0" xfId="0" applyFont="1" applyFill="1" applyBorder="1" applyAlignment="1">
      <alignment horizontal="distributed"/>
    </xf>
    <xf numFmtId="0" fontId="0" fillId="0" borderId="0" xfId="0" applyAlignment="1">
      <alignment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xf>
    <xf numFmtId="38" fontId="6" fillId="0" borderId="40" xfId="50" applyFont="1" applyFill="1" applyBorder="1" applyAlignment="1">
      <alignment/>
    </xf>
    <xf numFmtId="38" fontId="6" fillId="0" borderId="17" xfId="50" applyFont="1" applyFill="1" applyBorder="1" applyAlignment="1">
      <alignment/>
    </xf>
    <xf numFmtId="49" fontId="46" fillId="0" borderId="14" xfId="0" applyNumberFormat="1" applyFont="1" applyFill="1" applyBorder="1" applyAlignment="1">
      <alignment horizontal="center"/>
    </xf>
    <xf numFmtId="38" fontId="7" fillId="0" borderId="16" xfId="50" applyFont="1" applyFill="1" applyBorder="1" applyAlignment="1">
      <alignment/>
    </xf>
    <xf numFmtId="176" fontId="7" fillId="0" borderId="12" xfId="50" applyNumberFormat="1" applyFont="1" applyFill="1" applyBorder="1" applyAlignment="1">
      <alignment/>
    </xf>
    <xf numFmtId="38" fontId="7" fillId="0" borderId="12" xfId="50" applyFont="1" applyFill="1" applyBorder="1" applyAlignment="1">
      <alignment/>
    </xf>
    <xf numFmtId="49" fontId="5" fillId="0" borderId="13" xfId="0" applyNumberFormat="1" applyFont="1" applyFill="1" applyBorder="1" applyAlignment="1">
      <alignment horizontal="center"/>
    </xf>
    <xf numFmtId="38" fontId="7" fillId="0" borderId="16" xfId="50" applyFont="1" applyBorder="1" applyAlignment="1">
      <alignment/>
    </xf>
    <xf numFmtId="176" fontId="7" fillId="0" borderId="12" xfId="50" applyNumberFormat="1" applyFont="1" applyBorder="1" applyAlignment="1">
      <alignment/>
    </xf>
    <xf numFmtId="38" fontId="7" fillId="0" borderId="12" xfId="50" applyFont="1" applyBorder="1" applyAlignment="1">
      <alignment/>
    </xf>
    <xf numFmtId="49" fontId="5" fillId="0" borderId="13" xfId="0" applyNumberFormat="1" applyFont="1" applyBorder="1" applyAlignment="1">
      <alignment horizontal="center"/>
    </xf>
    <xf numFmtId="38" fontId="7" fillId="0" borderId="0" xfId="50" applyFont="1" applyBorder="1" applyAlignment="1">
      <alignment/>
    </xf>
    <xf numFmtId="176" fontId="7" fillId="0" borderId="0" xfId="50" applyNumberFormat="1" applyFont="1" applyAlignment="1">
      <alignment/>
    </xf>
    <xf numFmtId="49" fontId="5" fillId="0" borderId="0" xfId="0" applyNumberFormat="1" applyFont="1" applyBorder="1" applyAlignment="1">
      <alignment horizontal="center"/>
    </xf>
    <xf numFmtId="0" fontId="5" fillId="0" borderId="0" xfId="0" applyFont="1" applyBorder="1" applyAlignment="1">
      <alignment horizontal="center"/>
    </xf>
    <xf numFmtId="0" fontId="2" fillId="0" borderId="10" xfId="0" applyFont="1" applyBorder="1" applyAlignment="1">
      <alignment horizontal="right"/>
    </xf>
    <xf numFmtId="176" fontId="7" fillId="0" borderId="0" xfId="50" applyNumberFormat="1" applyFont="1" applyBorder="1" applyAlignment="1">
      <alignment/>
    </xf>
    <xf numFmtId="0" fontId="5" fillId="0" borderId="45" xfId="0" applyFont="1" applyBorder="1" applyAlignment="1">
      <alignment horizontal="distributed" vertical="center"/>
    </xf>
    <xf numFmtId="0" fontId="5" fillId="0" borderId="37" xfId="0" applyFont="1" applyBorder="1" applyAlignment="1">
      <alignment horizontal="distributed" vertical="center"/>
    </xf>
    <xf numFmtId="0" fontId="5" fillId="0" borderId="39" xfId="0" applyFont="1" applyBorder="1" applyAlignment="1">
      <alignment horizontal="distributed" vertical="center"/>
    </xf>
    <xf numFmtId="0" fontId="5" fillId="0" borderId="11" xfId="0" applyFont="1" applyBorder="1" applyAlignment="1">
      <alignment horizontal="distributed" vertical="center"/>
    </xf>
    <xf numFmtId="0" fontId="3" fillId="0" borderId="0" xfId="0" applyFont="1" applyBorder="1" applyAlignment="1">
      <alignment/>
    </xf>
    <xf numFmtId="0" fontId="0" fillId="0" borderId="0" xfId="69">
      <alignment vertical="center"/>
      <protection/>
    </xf>
    <xf numFmtId="0" fontId="47" fillId="0" borderId="0" xfId="69" applyFont="1" applyAlignment="1">
      <alignment horizontal="right" vertical="center"/>
      <protection/>
    </xf>
    <xf numFmtId="0" fontId="0" fillId="24" borderId="0" xfId="69" applyFill="1">
      <alignment vertical="center"/>
      <protection/>
    </xf>
    <xf numFmtId="0" fontId="0" fillId="24" borderId="0" xfId="69" applyFill="1" applyBorder="1">
      <alignment vertical="center"/>
      <protection/>
    </xf>
    <xf numFmtId="3" fontId="7" fillId="24" borderId="10" xfId="69" applyNumberFormat="1" applyFont="1" applyFill="1" applyBorder="1">
      <alignment vertical="center"/>
      <protection/>
    </xf>
    <xf numFmtId="0" fontId="11" fillId="24" borderId="14" xfId="69" applyFont="1" applyFill="1" applyBorder="1" applyAlignment="1">
      <alignment horizontal="center" vertical="center"/>
      <protection/>
    </xf>
    <xf numFmtId="179" fontId="7" fillId="24" borderId="12" xfId="69" applyNumberFormat="1" applyFont="1" applyFill="1" applyBorder="1">
      <alignment vertical="center"/>
      <protection/>
    </xf>
    <xf numFmtId="41" fontId="7" fillId="24" borderId="12" xfId="69" applyNumberFormat="1" applyFont="1" applyFill="1" applyBorder="1">
      <alignment vertical="center"/>
      <protection/>
    </xf>
    <xf numFmtId="3" fontId="7" fillId="24" borderId="13" xfId="69" applyNumberFormat="1" applyFont="1" applyFill="1" applyBorder="1">
      <alignment vertical="center"/>
      <protection/>
    </xf>
    <xf numFmtId="3" fontId="7" fillId="24" borderId="12" xfId="69" applyNumberFormat="1" applyFont="1" applyFill="1" applyBorder="1">
      <alignment vertical="center"/>
      <protection/>
    </xf>
    <xf numFmtId="177" fontId="9" fillId="24" borderId="16" xfId="50" applyNumberFormat="1" applyFont="1" applyFill="1" applyBorder="1" applyAlignment="1">
      <alignment horizontal="right" vertical="center"/>
    </xf>
    <xf numFmtId="41" fontId="7" fillId="24" borderId="12" xfId="69" applyNumberFormat="1" applyFont="1" applyFill="1" applyBorder="1" applyAlignment="1">
      <alignment vertical="center" shrinkToFit="1"/>
      <protection/>
    </xf>
    <xf numFmtId="3" fontId="7" fillId="24" borderId="0" xfId="69" applyNumberFormat="1" applyFont="1" applyFill="1" applyBorder="1">
      <alignment vertical="center"/>
      <protection/>
    </xf>
    <xf numFmtId="0" fontId="11" fillId="24" borderId="13" xfId="69" applyFont="1" applyFill="1" applyBorder="1" applyAlignment="1">
      <alignment horizontal="center" vertical="center"/>
      <protection/>
    </xf>
    <xf numFmtId="0" fontId="5" fillId="24" borderId="13" xfId="69" applyFont="1" applyFill="1" applyBorder="1" applyAlignment="1">
      <alignment horizontal="center" vertical="center"/>
      <protection/>
    </xf>
    <xf numFmtId="179" fontId="7" fillId="24" borderId="11" xfId="69" applyNumberFormat="1" applyFont="1" applyFill="1" applyBorder="1">
      <alignment vertical="center"/>
      <protection/>
    </xf>
    <xf numFmtId="0" fontId="8" fillId="24" borderId="44" xfId="69" applyFont="1" applyFill="1" applyBorder="1" applyAlignment="1">
      <alignment horizontal="center" vertical="center"/>
      <protection/>
    </xf>
    <xf numFmtId="0" fontId="8" fillId="24" borderId="46" xfId="69" applyFont="1" applyFill="1" applyBorder="1" applyAlignment="1">
      <alignment horizontal="center" vertical="center"/>
      <protection/>
    </xf>
    <xf numFmtId="0" fontId="8" fillId="24" borderId="47" xfId="69" applyFont="1" applyFill="1" applyBorder="1" applyAlignment="1">
      <alignment horizontal="center" vertical="center" wrapText="1"/>
      <protection/>
    </xf>
    <xf numFmtId="0" fontId="8" fillId="24" borderId="48" xfId="69" applyFont="1" applyFill="1" applyBorder="1" applyAlignment="1">
      <alignment horizontal="center" vertical="center"/>
      <protection/>
    </xf>
    <xf numFmtId="0" fontId="31" fillId="24" borderId="0" xfId="69" applyFont="1" applyFill="1">
      <alignment vertical="center"/>
      <protection/>
    </xf>
    <xf numFmtId="0" fontId="48" fillId="24" borderId="0" xfId="69" applyFont="1" applyFill="1">
      <alignment vertical="center"/>
      <protection/>
    </xf>
    <xf numFmtId="0" fontId="0" fillId="24" borderId="0" xfId="69" applyFont="1" applyFill="1">
      <alignment vertical="center"/>
      <protection/>
    </xf>
    <xf numFmtId="0" fontId="7" fillId="24" borderId="12" xfId="69" applyFont="1" applyFill="1" applyBorder="1">
      <alignment vertical="center"/>
      <protection/>
    </xf>
    <xf numFmtId="0" fontId="8" fillId="24" borderId="13" xfId="69" applyFont="1" applyFill="1" applyBorder="1" applyAlignment="1">
      <alignment horizontal="center" vertical="center"/>
      <protection/>
    </xf>
    <xf numFmtId="0" fontId="8" fillId="24" borderId="49" xfId="69" applyFont="1" applyFill="1" applyBorder="1" applyAlignment="1">
      <alignment horizontal="center" vertical="center"/>
      <protection/>
    </xf>
    <xf numFmtId="0" fontId="3" fillId="24" borderId="0" xfId="69" applyFont="1" applyFill="1">
      <alignment vertical="center"/>
      <protection/>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41" fontId="9" fillId="0" borderId="17" xfId="0" applyNumberFormat="1" applyFont="1" applyFill="1" applyBorder="1" applyAlignment="1">
      <alignment horizontal="right"/>
    </xf>
    <xf numFmtId="0" fontId="50" fillId="0" borderId="10" xfId="0" applyFont="1" applyBorder="1" applyAlignment="1">
      <alignment/>
    </xf>
    <xf numFmtId="0" fontId="50" fillId="0" borderId="0" xfId="0" applyFont="1" applyBorder="1" applyAlignment="1">
      <alignment/>
    </xf>
    <xf numFmtId="0" fontId="8" fillId="0" borderId="0" xfId="0" applyFont="1" applyBorder="1" applyAlignment="1">
      <alignment/>
    </xf>
    <xf numFmtId="41" fontId="9" fillId="0" borderId="12" xfId="0" applyNumberFormat="1" applyFont="1" applyFill="1" applyBorder="1" applyAlignment="1">
      <alignment horizontal="right"/>
    </xf>
    <xf numFmtId="0" fontId="8" fillId="0" borderId="13" xfId="0" applyFont="1" applyBorder="1" applyAlignment="1">
      <alignment horizontal="distributed"/>
    </xf>
    <xf numFmtId="49" fontId="8" fillId="0" borderId="13" xfId="0" applyNumberFormat="1" applyFont="1" applyBorder="1" applyAlignment="1">
      <alignment horizontal="distributed"/>
    </xf>
    <xf numFmtId="176" fontId="8" fillId="0" borderId="13" xfId="50" applyNumberFormat="1" applyFont="1" applyFill="1" applyBorder="1" applyAlignment="1">
      <alignment horizontal="distributed"/>
    </xf>
    <xf numFmtId="49" fontId="8" fillId="0" borderId="0" xfId="0" applyNumberFormat="1" applyFont="1" applyBorder="1" applyAlignment="1">
      <alignment horizontal="distributed"/>
    </xf>
    <xf numFmtId="49" fontId="8" fillId="0" borderId="0" xfId="0" applyNumberFormat="1" applyFont="1" applyFill="1" applyBorder="1" applyAlignment="1">
      <alignment horizontal="distributed"/>
    </xf>
    <xf numFmtId="0" fontId="53" fillId="0" borderId="0" xfId="0" applyFont="1" applyAlignment="1">
      <alignment/>
    </xf>
    <xf numFmtId="0" fontId="50" fillId="0" borderId="0" xfId="0" applyFont="1" applyBorder="1" applyAlignment="1">
      <alignment horizontal="right" vertical="center"/>
    </xf>
    <xf numFmtId="0" fontId="50" fillId="0" borderId="12" xfId="0" applyFont="1" applyBorder="1" applyAlignment="1">
      <alignment horizontal="right" vertical="center"/>
    </xf>
    <xf numFmtId="0" fontId="8" fillId="0" borderId="18" xfId="0" applyFont="1" applyBorder="1" applyAlignment="1">
      <alignment horizontal="left"/>
    </xf>
    <xf numFmtId="0" fontId="8" fillId="0" borderId="50" xfId="0" applyFont="1" applyBorder="1" applyAlignment="1">
      <alignment horizontal="left"/>
    </xf>
    <xf numFmtId="0" fontId="50" fillId="0" borderId="16" xfId="0" applyFont="1" applyBorder="1" applyAlignment="1">
      <alignment horizontal="distributed" vertical="center"/>
    </xf>
    <xf numFmtId="0" fontId="50" fillId="0" borderId="12" xfId="0" applyFont="1" applyBorder="1" applyAlignment="1">
      <alignment horizontal="distributed" vertical="center"/>
    </xf>
    <xf numFmtId="0" fontId="8" fillId="0" borderId="0" xfId="0" applyFont="1" applyBorder="1" applyAlignment="1">
      <alignment/>
    </xf>
    <xf numFmtId="0" fontId="54" fillId="0" borderId="0" xfId="0" applyFont="1" applyAlignment="1">
      <alignment/>
    </xf>
    <xf numFmtId="0" fontId="0" fillId="0" borderId="0" xfId="70">
      <alignment vertical="center"/>
      <protection/>
    </xf>
    <xf numFmtId="0" fontId="0" fillId="0" borderId="0" xfId="70" applyAlignment="1">
      <alignment horizontal="left" vertical="center"/>
      <protection/>
    </xf>
    <xf numFmtId="0" fontId="0" fillId="0" borderId="0" xfId="70" applyFill="1" applyBorder="1">
      <alignment vertical="center"/>
      <protection/>
    </xf>
    <xf numFmtId="0" fontId="0" fillId="25" borderId="0" xfId="70" applyFill="1" applyAlignment="1">
      <alignment vertical="center" shrinkToFit="1"/>
      <protection/>
    </xf>
    <xf numFmtId="0" fontId="0" fillId="0" borderId="0" xfId="70" applyFill="1" applyBorder="1" applyAlignment="1">
      <alignment vertical="center" shrinkToFit="1"/>
      <protection/>
    </xf>
    <xf numFmtId="0" fontId="0" fillId="0" borderId="0" xfId="70" applyAlignment="1">
      <alignment vertical="center" shrinkToFit="1"/>
      <protection/>
    </xf>
    <xf numFmtId="0" fontId="8" fillId="24" borderId="37" xfId="70" applyFont="1" applyFill="1" applyBorder="1" applyAlignment="1">
      <alignment horizontal="center" vertical="center" shrinkToFit="1"/>
      <protection/>
    </xf>
    <xf numFmtId="0" fontId="8" fillId="24" borderId="12" xfId="70" applyFont="1" applyFill="1" applyBorder="1" applyAlignment="1">
      <alignment horizontal="center" vertical="center" shrinkToFit="1"/>
      <protection/>
    </xf>
    <xf numFmtId="0" fontId="8" fillId="24" borderId="11" xfId="70" applyFont="1" applyFill="1" applyBorder="1" applyAlignment="1">
      <alignment horizontal="center" vertical="center" shrinkToFit="1"/>
      <protection/>
    </xf>
    <xf numFmtId="0" fontId="47" fillId="24" borderId="0" xfId="70" applyFont="1" applyFill="1" applyAlignment="1">
      <alignment horizontal="right"/>
      <protection/>
    </xf>
    <xf numFmtId="0" fontId="0" fillId="24" borderId="0" xfId="70" applyFill="1">
      <alignment vertical="center"/>
      <protection/>
    </xf>
    <xf numFmtId="0" fontId="0" fillId="24" borderId="0" xfId="70" applyFill="1" applyBorder="1">
      <alignment vertical="center"/>
      <protection/>
    </xf>
    <xf numFmtId="0" fontId="39" fillId="24" borderId="0" xfId="70" applyFont="1" applyFill="1" applyAlignment="1">
      <alignment horizontal="left" vertical="center"/>
      <protection/>
    </xf>
    <xf numFmtId="0" fontId="0" fillId="0" borderId="0" xfId="66">
      <alignment vertical="center"/>
      <protection/>
    </xf>
    <xf numFmtId="0" fontId="0" fillId="0" borderId="0" xfId="66" applyBorder="1">
      <alignment vertical="center"/>
      <protection/>
    </xf>
    <xf numFmtId="0" fontId="48" fillId="0" borderId="0" xfId="66" applyFont="1" applyAlignment="1">
      <alignment horizontal="left" vertical="center"/>
      <protection/>
    </xf>
    <xf numFmtId="0" fontId="0" fillId="0" borderId="0" xfId="66" applyFill="1">
      <alignment vertical="center"/>
      <protection/>
    </xf>
    <xf numFmtId="0" fontId="0" fillId="0" borderId="0" xfId="66" applyFill="1" applyBorder="1">
      <alignment vertical="center"/>
      <protection/>
    </xf>
    <xf numFmtId="0" fontId="48" fillId="0" borderId="0" xfId="66" applyFont="1" applyFill="1" applyAlignment="1">
      <alignment horizontal="left" vertical="center"/>
      <protection/>
    </xf>
    <xf numFmtId="0" fontId="0" fillId="0" borderId="0" xfId="66" applyFont="1" applyFill="1">
      <alignment vertical="center"/>
      <protection/>
    </xf>
    <xf numFmtId="0" fontId="47" fillId="0" borderId="0" xfId="66" applyFont="1" applyFill="1" applyAlignment="1">
      <alignment horizontal="left" vertical="center"/>
      <protection/>
    </xf>
    <xf numFmtId="0" fontId="0" fillId="0" borderId="0" xfId="66" applyFill="1" applyAlignment="1">
      <alignment vertical="center" shrinkToFit="1"/>
      <protection/>
    </xf>
    <xf numFmtId="0" fontId="0" fillId="0" borderId="0" xfId="66" applyFill="1" applyBorder="1" applyAlignment="1">
      <alignment vertical="center" shrinkToFit="1"/>
      <protection/>
    </xf>
    <xf numFmtId="41" fontId="7" fillId="0" borderId="51" xfId="66" applyNumberFormat="1" applyFont="1" applyFill="1" applyBorder="1" applyAlignment="1">
      <alignment horizontal="right" vertical="center" shrinkToFit="1"/>
      <protection/>
    </xf>
    <xf numFmtId="41" fontId="7" fillId="0" borderId="52" xfId="66" applyNumberFormat="1" applyFont="1" applyFill="1" applyBorder="1" applyAlignment="1">
      <alignment horizontal="right" vertical="center" shrinkToFit="1"/>
      <protection/>
    </xf>
    <xf numFmtId="41" fontId="7" fillId="0" borderId="53" xfId="66" applyNumberFormat="1" applyFont="1" applyFill="1" applyBorder="1" applyAlignment="1">
      <alignment horizontal="right" vertical="center" shrinkToFit="1"/>
      <protection/>
    </xf>
    <xf numFmtId="0" fontId="8" fillId="0" borderId="53" xfId="66" applyFont="1" applyFill="1" applyBorder="1" applyAlignment="1">
      <alignment horizontal="distributed" vertical="distributed" shrinkToFit="1"/>
      <protection/>
    </xf>
    <xf numFmtId="41" fontId="7" fillId="0" borderId="45" xfId="66" applyNumberFormat="1" applyFont="1" applyFill="1" applyBorder="1" applyAlignment="1">
      <alignment horizontal="right" vertical="center" shrinkToFit="1"/>
      <protection/>
    </xf>
    <xf numFmtId="41" fontId="7" fillId="0" borderId="37" xfId="66" applyNumberFormat="1" applyFont="1" applyFill="1" applyBorder="1" applyAlignment="1">
      <alignment horizontal="right" vertical="center" shrinkToFit="1"/>
      <protection/>
    </xf>
    <xf numFmtId="41" fontId="7" fillId="0" borderId="44" xfId="66" applyNumberFormat="1" applyFont="1" applyFill="1" applyBorder="1" applyAlignment="1">
      <alignment horizontal="right" vertical="center" shrinkToFit="1"/>
      <protection/>
    </xf>
    <xf numFmtId="41" fontId="7" fillId="0" borderId="46" xfId="66" applyNumberFormat="1" applyFont="1" applyFill="1" applyBorder="1" applyAlignment="1">
      <alignment horizontal="right" vertical="center" shrinkToFit="1"/>
      <protection/>
    </xf>
    <xf numFmtId="0" fontId="8" fillId="0" borderId="46" xfId="66" applyFont="1" applyFill="1" applyBorder="1" applyAlignment="1">
      <alignment horizontal="distributed" vertical="distributed" shrinkToFit="1"/>
      <protection/>
    </xf>
    <xf numFmtId="41" fontId="7" fillId="0" borderId="47" xfId="66" applyNumberFormat="1" applyFont="1" applyFill="1" applyBorder="1" applyAlignment="1">
      <alignment horizontal="right" vertical="center" shrinkToFit="1"/>
      <protection/>
    </xf>
    <xf numFmtId="41" fontId="7" fillId="0" borderId="36" xfId="66" applyNumberFormat="1" applyFont="1" applyFill="1" applyBorder="1" applyAlignment="1">
      <alignment horizontal="right" vertical="center" shrinkToFit="1"/>
      <protection/>
    </xf>
    <xf numFmtId="41" fontId="7" fillId="0" borderId="38" xfId="66" applyNumberFormat="1" applyFont="1" applyFill="1" applyBorder="1" applyAlignment="1">
      <alignment horizontal="right" vertical="center" shrinkToFit="1"/>
      <protection/>
    </xf>
    <xf numFmtId="0" fontId="8" fillId="0" borderId="38" xfId="66" applyFont="1" applyFill="1" applyBorder="1" applyAlignment="1">
      <alignment horizontal="distributed" vertical="distributed" shrinkToFit="1"/>
      <protection/>
    </xf>
    <xf numFmtId="41" fontId="7" fillId="0" borderId="0" xfId="66" applyNumberFormat="1" applyFont="1" applyFill="1" applyBorder="1" applyAlignment="1">
      <alignment horizontal="right" vertical="center" shrinkToFit="1"/>
      <protection/>
    </xf>
    <xf numFmtId="41" fontId="7" fillId="0" borderId="12" xfId="66" applyNumberFormat="1" applyFont="1" applyFill="1" applyBorder="1" applyAlignment="1">
      <alignment horizontal="right" vertical="center" shrinkToFit="1"/>
      <protection/>
    </xf>
    <xf numFmtId="41" fontId="7" fillId="0" borderId="13" xfId="66" applyNumberFormat="1" applyFont="1" applyFill="1" applyBorder="1" applyAlignment="1">
      <alignment horizontal="right" vertical="center" shrinkToFit="1"/>
      <protection/>
    </xf>
    <xf numFmtId="0" fontId="8" fillId="0" borderId="13" xfId="66" applyFont="1" applyFill="1" applyBorder="1" applyAlignment="1">
      <alignment horizontal="distributed" vertical="distributed" shrinkToFit="1"/>
      <protection/>
    </xf>
    <xf numFmtId="41" fontId="7" fillId="0" borderId="16" xfId="66" applyNumberFormat="1" applyFont="1" applyFill="1" applyBorder="1" applyAlignment="1">
      <alignment horizontal="right" vertical="center" shrinkToFit="1"/>
      <protection/>
    </xf>
    <xf numFmtId="41" fontId="7" fillId="0" borderId="11" xfId="66" applyNumberFormat="1" applyFont="1" applyFill="1" applyBorder="1" applyAlignment="1">
      <alignment horizontal="right" vertical="center" shrinkToFit="1"/>
      <protection/>
    </xf>
    <xf numFmtId="41" fontId="7" fillId="0" borderId="18" xfId="66" applyNumberFormat="1" applyFont="1" applyFill="1" applyBorder="1" applyAlignment="1">
      <alignment horizontal="right" vertical="center" shrinkToFit="1"/>
      <protection/>
    </xf>
    <xf numFmtId="0" fontId="8" fillId="0" borderId="18" xfId="66" applyFont="1" applyFill="1" applyBorder="1" applyAlignment="1">
      <alignment horizontal="distributed" vertical="distributed" shrinkToFit="1"/>
      <protection/>
    </xf>
    <xf numFmtId="41" fontId="7" fillId="0" borderId="39" xfId="66" applyNumberFormat="1" applyFont="1" applyFill="1" applyBorder="1" applyAlignment="1">
      <alignment horizontal="right" vertical="center" shrinkToFit="1"/>
      <protection/>
    </xf>
    <xf numFmtId="0" fontId="0" fillId="0" borderId="12" xfId="66" applyFill="1" applyBorder="1" applyAlignment="1">
      <alignment vertical="center" shrinkToFit="1"/>
      <protection/>
    </xf>
    <xf numFmtId="0" fontId="48" fillId="0" borderId="0" xfId="66" applyFont="1" applyFill="1" applyAlignment="1">
      <alignment vertical="center" shrinkToFit="1"/>
      <protection/>
    </xf>
    <xf numFmtId="0" fontId="48" fillId="0" borderId="0" xfId="66" applyFont="1" applyFill="1" applyBorder="1" applyAlignment="1">
      <alignment vertical="center" shrinkToFit="1"/>
      <protection/>
    </xf>
    <xf numFmtId="0" fontId="5" fillId="0" borderId="12" xfId="66" applyFont="1" applyFill="1" applyBorder="1" applyAlignment="1">
      <alignment horizontal="center" vertical="center" shrinkToFit="1"/>
      <protection/>
    </xf>
    <xf numFmtId="0" fontId="5" fillId="0" borderId="12" xfId="66" applyFont="1" applyFill="1" applyBorder="1" applyAlignment="1">
      <alignment horizontal="right" vertical="center" shrinkToFit="1"/>
      <protection/>
    </xf>
    <xf numFmtId="0" fontId="8" fillId="0" borderId="12" xfId="66" applyFont="1" applyFill="1" applyBorder="1" applyAlignment="1">
      <alignment horizontal="distributed" vertical="center" wrapText="1" shrinkToFit="1"/>
      <protection/>
    </xf>
    <xf numFmtId="0" fontId="8" fillId="0" borderId="42" xfId="66" applyFont="1" applyFill="1" applyBorder="1" applyAlignment="1">
      <alignment horizontal="distributed" vertical="center" wrapText="1" shrinkToFit="1"/>
      <protection/>
    </xf>
    <xf numFmtId="0" fontId="2" fillId="0" borderId="10" xfId="66" applyFont="1" applyBorder="1" applyAlignment="1">
      <alignment horizontal="right"/>
      <protection/>
    </xf>
    <xf numFmtId="0" fontId="3" fillId="0" borderId="0" xfId="66" applyFont="1" applyAlignment="1">
      <alignment horizontal="left" vertical="center"/>
      <protection/>
    </xf>
    <xf numFmtId="0" fontId="47" fillId="0" borderId="0" xfId="0" applyFont="1" applyAlignment="1">
      <alignment/>
    </xf>
    <xf numFmtId="0" fontId="47" fillId="0" borderId="0" xfId="0" applyFont="1" applyBorder="1" applyAlignment="1">
      <alignment/>
    </xf>
    <xf numFmtId="0" fontId="47" fillId="0" borderId="0" xfId="0" applyFont="1" applyAlignment="1">
      <alignment horizontal="center" vertical="center"/>
    </xf>
    <xf numFmtId="0" fontId="47" fillId="0" borderId="0" xfId="0" applyFont="1" applyFill="1" applyBorder="1" applyAlignment="1">
      <alignment/>
    </xf>
    <xf numFmtId="0" fontId="47" fillId="0" borderId="0" xfId="0" applyFont="1" applyBorder="1" applyAlignment="1">
      <alignment horizontal="center" vertical="center"/>
    </xf>
    <xf numFmtId="0" fontId="47" fillId="0" borderId="10" xfId="0" applyFont="1" applyBorder="1" applyAlignment="1">
      <alignment/>
    </xf>
    <xf numFmtId="0" fontId="8" fillId="0" borderId="14" xfId="0" applyFont="1" applyBorder="1" applyAlignment="1">
      <alignment horizontal="distributed"/>
    </xf>
    <xf numFmtId="0" fontId="8" fillId="0" borderId="4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8" fillId="0" borderId="37"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0" xfId="0" applyFont="1" applyBorder="1" applyAlignment="1">
      <alignment horizontal="distributed" vertical="center"/>
    </xf>
    <xf numFmtId="0" fontId="8" fillId="0" borderId="42" xfId="0" applyFont="1" applyFill="1" applyBorder="1" applyAlignment="1">
      <alignment horizontal="center" vertical="center"/>
    </xf>
    <xf numFmtId="0" fontId="5" fillId="0" borderId="42" xfId="0" applyFont="1" applyBorder="1" applyAlignment="1">
      <alignment horizontal="center" vertical="center"/>
    </xf>
    <xf numFmtId="38" fontId="47" fillId="0" borderId="0" xfId="0" applyNumberFormat="1" applyFont="1" applyAlignment="1">
      <alignment/>
    </xf>
    <xf numFmtId="0" fontId="0" fillId="26" borderId="0" xfId="66" applyFill="1" applyBorder="1">
      <alignment vertical="center"/>
      <protection/>
    </xf>
    <xf numFmtId="0" fontId="0" fillId="26" borderId="0" xfId="66" applyFill="1" applyBorder="1" applyAlignment="1">
      <alignment vertical="center" shrinkToFit="1"/>
      <protection/>
    </xf>
    <xf numFmtId="0" fontId="0" fillId="26" borderId="0" xfId="66" applyFill="1" applyAlignment="1">
      <alignment vertical="center" shrinkToFit="1"/>
      <protection/>
    </xf>
    <xf numFmtId="0" fontId="0" fillId="26" borderId="0" xfId="70" applyFill="1" applyBorder="1" applyAlignment="1">
      <alignment vertical="center" shrinkToFit="1"/>
      <protection/>
    </xf>
    <xf numFmtId="0" fontId="0" fillId="26" borderId="0" xfId="70" applyFill="1" applyAlignment="1">
      <alignment vertical="center" shrinkToFit="1"/>
      <protection/>
    </xf>
    <xf numFmtId="0" fontId="3" fillId="0" borderId="0" xfId="0" applyFont="1" applyFill="1" applyAlignment="1">
      <alignment/>
    </xf>
    <xf numFmtId="0" fontId="3" fillId="0" borderId="0" xfId="0" applyFont="1" applyFill="1" applyBorder="1" applyAlignment="1">
      <alignment/>
    </xf>
    <xf numFmtId="0" fontId="40" fillId="0" borderId="10" xfId="0" applyFont="1" applyFill="1" applyBorder="1" applyAlignment="1">
      <alignment/>
    </xf>
    <xf numFmtId="0" fontId="8" fillId="0" borderId="42" xfId="0" applyFont="1" applyFill="1" applyBorder="1" applyAlignment="1">
      <alignment horizontal="distributed" vertical="center"/>
    </xf>
    <xf numFmtId="0" fontId="8" fillId="0" borderId="43"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37" xfId="0" applyFont="1" applyFill="1" applyBorder="1" applyAlignment="1">
      <alignment horizontal="distributed" vertical="center"/>
    </xf>
    <xf numFmtId="0" fontId="8" fillId="0" borderId="3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distributed" vertical="center"/>
    </xf>
    <xf numFmtId="0" fontId="8" fillId="0" borderId="36" xfId="0" applyFont="1" applyFill="1" applyBorder="1" applyAlignment="1">
      <alignment horizontal="distributed" vertical="center"/>
    </xf>
    <xf numFmtId="0" fontId="41" fillId="0" borderId="0" xfId="0" applyFont="1" applyFill="1" applyBorder="1" applyAlignment="1">
      <alignment horizontal="distributed"/>
    </xf>
    <xf numFmtId="179" fontId="43" fillId="0" borderId="12" xfId="48" applyNumberFormat="1" applyFont="1" applyFill="1" applyBorder="1" applyAlignment="1">
      <alignment shrinkToFit="1"/>
    </xf>
    <xf numFmtId="179" fontId="43" fillId="0" borderId="0" xfId="48" applyNumberFormat="1" applyFont="1" applyFill="1" applyBorder="1" applyAlignment="1">
      <alignment shrinkToFit="1"/>
    </xf>
    <xf numFmtId="179" fontId="43" fillId="0" borderId="16" xfId="48" applyNumberFormat="1" applyFont="1" applyFill="1" applyBorder="1" applyAlignment="1">
      <alignment shrinkToFit="1"/>
    </xf>
    <xf numFmtId="179" fontId="9" fillId="0" borderId="0" xfId="48" applyNumberFormat="1" applyFont="1" applyFill="1" applyBorder="1" applyAlignment="1">
      <alignment horizontal="right" shrinkToFit="1"/>
    </xf>
    <xf numFmtId="179" fontId="9" fillId="0" borderId="12" xfId="48" applyNumberFormat="1" applyFont="1" applyFill="1" applyBorder="1" applyAlignment="1">
      <alignment horizontal="right" shrinkToFit="1"/>
    </xf>
    <xf numFmtId="0" fontId="41" fillId="0" borderId="13" xfId="0" applyFont="1" applyFill="1" applyBorder="1" applyAlignment="1">
      <alignment horizontal="distributed"/>
    </xf>
    <xf numFmtId="179" fontId="9" fillId="0" borderId="16" xfId="48" applyNumberFormat="1" applyFont="1" applyFill="1" applyBorder="1" applyAlignment="1">
      <alignment horizontal="right" shrinkToFit="1"/>
    </xf>
    <xf numFmtId="0" fontId="8" fillId="0" borderId="14" xfId="0" applyFont="1" applyFill="1" applyBorder="1" applyAlignment="1">
      <alignment horizontal="distributed"/>
    </xf>
    <xf numFmtId="179" fontId="9" fillId="0" borderId="10" xfId="48" applyNumberFormat="1" applyFont="1" applyFill="1" applyBorder="1" applyAlignment="1">
      <alignment horizontal="right" shrinkToFit="1"/>
    </xf>
    <xf numFmtId="179" fontId="9" fillId="0" borderId="17" xfId="48" applyNumberFormat="1" applyFont="1" applyFill="1" applyBorder="1" applyAlignment="1">
      <alignment horizontal="right" shrinkToFit="1"/>
    </xf>
    <xf numFmtId="179" fontId="2" fillId="0" borderId="10" xfId="0" applyNumberFormat="1" applyFont="1" applyFill="1" applyBorder="1" applyAlignment="1">
      <alignment horizontal="right"/>
    </xf>
    <xf numFmtId="179" fontId="43" fillId="0" borderId="16" xfId="48" applyNumberFormat="1" applyFont="1" applyFill="1" applyBorder="1" applyAlignment="1">
      <alignment horizontal="right" shrinkToFit="1"/>
    </xf>
    <xf numFmtId="179" fontId="9" fillId="0" borderId="13" xfId="48" applyNumberFormat="1" applyFont="1" applyFill="1" applyBorder="1" applyAlignment="1">
      <alignment horizontal="right" shrinkToFit="1"/>
    </xf>
    <xf numFmtId="179" fontId="9" fillId="0" borderId="40" xfId="48" applyNumberFormat="1" applyFont="1" applyFill="1" applyBorder="1" applyAlignment="1">
      <alignment horizontal="right" shrinkToFit="1"/>
    </xf>
    <xf numFmtId="0" fontId="2" fillId="0" borderId="0" xfId="0" applyFont="1" applyFill="1" applyAlignment="1">
      <alignment/>
    </xf>
    <xf numFmtId="0" fontId="40" fillId="0" borderId="0" xfId="0" applyFont="1" applyFill="1" applyBorder="1" applyAlignment="1">
      <alignment/>
    </xf>
    <xf numFmtId="0" fontId="2" fillId="0" borderId="0" xfId="0" applyFont="1" applyFill="1" applyAlignment="1">
      <alignment horizontal="right"/>
    </xf>
    <xf numFmtId="41" fontId="9" fillId="0" borderId="16" xfId="48" applyNumberFormat="1" applyFont="1" applyFill="1" applyBorder="1" applyAlignment="1">
      <alignment shrinkToFit="1"/>
    </xf>
    <xf numFmtId="0" fontId="2" fillId="0" borderId="0" xfId="0" applyFont="1" applyFill="1" applyAlignment="1">
      <alignment vertical="center"/>
    </xf>
    <xf numFmtId="41" fontId="7" fillId="0" borderId="12" xfId="48" applyNumberFormat="1" applyFont="1" applyBorder="1" applyAlignment="1">
      <alignment/>
    </xf>
    <xf numFmtId="41" fontId="7" fillId="0" borderId="0" xfId="48" applyNumberFormat="1" applyFont="1" applyAlignment="1">
      <alignment/>
    </xf>
    <xf numFmtId="41" fontId="7" fillId="0" borderId="16" xfId="48" applyNumberFormat="1" applyFont="1" applyBorder="1" applyAlignment="1">
      <alignment/>
    </xf>
    <xf numFmtId="41" fontId="7" fillId="0" borderId="11" xfId="48" applyNumberFormat="1" applyFont="1" applyBorder="1" applyAlignment="1">
      <alignment/>
    </xf>
    <xf numFmtId="41" fontId="7" fillId="0" borderId="39" xfId="48" applyNumberFormat="1" applyFont="1" applyBorder="1" applyAlignment="1">
      <alignment/>
    </xf>
    <xf numFmtId="41" fontId="7" fillId="0" borderId="0" xfId="48" applyNumberFormat="1" applyFont="1" applyBorder="1" applyAlignment="1">
      <alignment/>
    </xf>
    <xf numFmtId="41" fontId="7" fillId="0" borderId="12" xfId="48" applyNumberFormat="1" applyFont="1" applyBorder="1" applyAlignment="1">
      <alignment horizontal="right"/>
    </xf>
    <xf numFmtId="41" fontId="9" fillId="0" borderId="40" xfId="48" applyNumberFormat="1" applyFont="1" applyFill="1" applyBorder="1" applyAlignment="1">
      <alignment/>
    </xf>
    <xf numFmtId="0" fontId="33" fillId="27" borderId="0" xfId="68" applyFont="1" applyFill="1" applyBorder="1">
      <alignment vertical="center"/>
      <protection/>
    </xf>
    <xf numFmtId="38" fontId="2" fillId="0" borderId="0" xfId="48" applyFont="1" applyAlignment="1">
      <alignment/>
    </xf>
    <xf numFmtId="41" fontId="9" fillId="0" borderId="16" xfId="48" applyNumberFormat="1" applyFont="1" applyFill="1" applyBorder="1" applyAlignment="1">
      <alignment horizontal="right" shrinkToFit="1"/>
    </xf>
    <xf numFmtId="41" fontId="9" fillId="0" borderId="12" xfId="48" applyNumberFormat="1" applyFont="1" applyFill="1" applyBorder="1" applyAlignment="1">
      <alignment shrinkToFit="1"/>
    </xf>
    <xf numFmtId="41" fontId="9" fillId="0" borderId="12" xfId="48" applyNumberFormat="1" applyFont="1" applyFill="1" applyBorder="1" applyAlignment="1">
      <alignment horizontal="right" shrinkToFit="1"/>
    </xf>
    <xf numFmtId="0" fontId="3" fillId="28" borderId="0" xfId="0" applyFont="1" applyFill="1" applyAlignment="1">
      <alignment/>
    </xf>
    <xf numFmtId="0" fontId="2" fillId="28" borderId="10" xfId="0" applyFont="1" applyFill="1" applyBorder="1" applyAlignment="1">
      <alignment/>
    </xf>
    <xf numFmtId="0" fontId="2" fillId="28" borderId="10" xfId="0" applyFont="1" applyFill="1" applyBorder="1" applyAlignment="1">
      <alignment horizontal="right"/>
    </xf>
    <xf numFmtId="0" fontId="8" fillId="28" borderId="0" xfId="0" applyFont="1" applyFill="1" applyAlignment="1">
      <alignment horizontal="right"/>
    </xf>
    <xf numFmtId="0" fontId="8" fillId="28" borderId="0" xfId="0" applyFont="1" applyFill="1" applyBorder="1" applyAlignment="1">
      <alignment horizontal="center"/>
    </xf>
    <xf numFmtId="0" fontId="8" fillId="28" borderId="0" xfId="0" applyFont="1" applyFill="1" applyAlignment="1">
      <alignment horizontal="left"/>
    </xf>
    <xf numFmtId="0" fontId="5" fillId="28" borderId="16"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12" xfId="0" applyFont="1" applyFill="1" applyBorder="1" applyAlignment="1">
      <alignment horizontal="center" vertical="center"/>
    </xf>
    <xf numFmtId="0" fontId="8" fillId="28" borderId="36" xfId="0" applyFont="1" applyFill="1" applyBorder="1" applyAlignment="1">
      <alignment horizontal="left"/>
    </xf>
    <xf numFmtId="0" fontId="5" fillId="28" borderId="45" xfId="0" applyFont="1" applyFill="1" applyBorder="1" applyAlignment="1">
      <alignment horizontal="center" vertical="center"/>
    </xf>
    <xf numFmtId="0" fontId="5" fillId="28" borderId="37" xfId="0" applyFont="1" applyFill="1" applyBorder="1" applyAlignment="1">
      <alignment horizontal="center" vertical="center"/>
    </xf>
    <xf numFmtId="0" fontId="8" fillId="28" borderId="0" xfId="0" applyFont="1" applyFill="1" applyAlignment="1">
      <alignment horizontal="distributed"/>
    </xf>
    <xf numFmtId="41" fontId="9" fillId="28" borderId="16" xfId="48" applyNumberFormat="1" applyFont="1" applyFill="1" applyBorder="1" applyAlignment="1">
      <alignment shrinkToFit="1"/>
    </xf>
    <xf numFmtId="41" fontId="9" fillId="28" borderId="16" xfId="48" applyNumberFormat="1" applyFont="1" applyFill="1" applyBorder="1" applyAlignment="1">
      <alignment horizontal="right" shrinkToFit="1"/>
    </xf>
    <xf numFmtId="41" fontId="9" fillId="28" borderId="12" xfId="48" applyNumberFormat="1" applyFont="1" applyFill="1" applyBorder="1" applyAlignment="1">
      <alignment horizontal="right" shrinkToFit="1"/>
    </xf>
    <xf numFmtId="0" fontId="8" fillId="28" borderId="10" xfId="0" applyFont="1" applyFill="1" applyBorder="1" applyAlignment="1">
      <alignment horizontal="distributed"/>
    </xf>
    <xf numFmtId="41" fontId="9" fillId="28" borderId="40" xfId="48" applyNumberFormat="1" applyFont="1" applyFill="1" applyBorder="1" applyAlignment="1">
      <alignment horizontal="right" shrinkToFit="1"/>
    </xf>
    <xf numFmtId="41" fontId="9" fillId="28" borderId="40" xfId="48" applyNumberFormat="1" applyFont="1" applyFill="1" applyBorder="1" applyAlignment="1">
      <alignment shrinkToFit="1"/>
    </xf>
    <xf numFmtId="41" fontId="9" fillId="28" borderId="17" xfId="48" applyNumberFormat="1" applyFont="1" applyFill="1" applyBorder="1" applyAlignment="1">
      <alignment shrinkToFit="1"/>
    </xf>
    <xf numFmtId="0" fontId="2" fillId="28" borderId="0" xfId="0" applyFont="1" applyFill="1" applyAlignment="1">
      <alignment/>
    </xf>
    <xf numFmtId="0" fontId="2" fillId="28" borderId="0" xfId="0" applyFont="1" applyFill="1" applyBorder="1" applyAlignment="1">
      <alignment/>
    </xf>
    <xf numFmtId="38" fontId="2" fillId="28" borderId="41" xfId="48" applyFont="1" applyFill="1" applyBorder="1" applyAlignment="1">
      <alignment horizontal="right"/>
    </xf>
    <xf numFmtId="38" fontId="2" fillId="28" borderId="0" xfId="0" applyNumberFormat="1" applyFont="1" applyFill="1" applyAlignment="1">
      <alignment/>
    </xf>
    <xf numFmtId="38" fontId="43" fillId="28" borderId="16" xfId="48" applyFont="1" applyFill="1" applyBorder="1" applyAlignment="1">
      <alignment/>
    </xf>
    <xf numFmtId="38" fontId="9" fillId="28" borderId="16" xfId="48" applyFont="1" applyFill="1" applyBorder="1" applyAlignment="1">
      <alignment/>
    </xf>
    <xf numFmtId="38" fontId="9" fillId="28" borderId="12" xfId="48" applyFont="1" applyFill="1" applyBorder="1" applyAlignment="1">
      <alignment/>
    </xf>
    <xf numFmtId="38" fontId="9" fillId="28" borderId="16" xfId="48" applyFont="1" applyFill="1" applyBorder="1" applyAlignment="1">
      <alignment horizontal="right"/>
    </xf>
    <xf numFmtId="38" fontId="9" fillId="28" borderId="12" xfId="48" applyFont="1" applyFill="1" applyBorder="1" applyAlignment="1">
      <alignment horizontal="right"/>
    </xf>
    <xf numFmtId="38" fontId="9" fillId="28" borderId="40" xfId="48" applyFont="1" applyFill="1" applyBorder="1" applyAlignment="1">
      <alignment horizontal="right"/>
    </xf>
    <xf numFmtId="38" fontId="9" fillId="28" borderId="40" xfId="48" applyFont="1" applyFill="1" applyBorder="1" applyAlignment="1">
      <alignment/>
    </xf>
    <xf numFmtId="38" fontId="9" fillId="28" borderId="17" xfId="48" applyFont="1" applyFill="1" applyBorder="1" applyAlignment="1">
      <alignment/>
    </xf>
    <xf numFmtId="0" fontId="64" fillId="28" borderId="0" xfId="0" applyFont="1" applyFill="1" applyAlignment="1">
      <alignment horizontal="right"/>
    </xf>
    <xf numFmtId="41" fontId="2" fillId="0" borderId="0" xfId="0" applyNumberFormat="1" applyFont="1" applyAlignment="1">
      <alignment horizontal="right" vertical="center"/>
    </xf>
    <xf numFmtId="41" fontId="2" fillId="0" borderId="0" xfId="0" applyNumberFormat="1" applyFont="1" applyAlignment="1">
      <alignment vertical="center"/>
    </xf>
    <xf numFmtId="41" fontId="9" fillId="0" borderId="39" xfId="48" applyNumberFormat="1" applyFont="1" applyFill="1" applyBorder="1" applyAlignment="1">
      <alignment shrinkToFit="1"/>
    </xf>
    <xf numFmtId="41" fontId="9" fillId="0" borderId="40" xfId="48" applyNumberFormat="1" applyFont="1" applyFill="1" applyBorder="1" applyAlignment="1">
      <alignment shrinkToFit="1"/>
    </xf>
    <xf numFmtId="41" fontId="9" fillId="0" borderId="40" xfId="48" applyNumberFormat="1" applyFont="1" applyFill="1" applyBorder="1" applyAlignment="1">
      <alignment horizontal="right" shrinkToFit="1"/>
    </xf>
    <xf numFmtId="41" fontId="9" fillId="0" borderId="17" xfId="48" applyNumberFormat="1" applyFont="1" applyFill="1" applyBorder="1" applyAlignment="1">
      <alignment horizontal="right" shrinkToFit="1"/>
    </xf>
    <xf numFmtId="0" fontId="2" fillId="28" borderId="41" xfId="0" applyFont="1" applyFill="1" applyBorder="1" applyAlignment="1">
      <alignment/>
    </xf>
    <xf numFmtId="38" fontId="2" fillId="28" borderId="41" xfId="48" applyFont="1" applyFill="1" applyBorder="1" applyAlignment="1">
      <alignment horizontal="center" vertical="center"/>
    </xf>
    <xf numFmtId="38" fontId="2" fillId="28" borderId="0" xfId="0" applyNumberFormat="1" applyFont="1" applyFill="1" applyBorder="1" applyAlignment="1">
      <alignment/>
    </xf>
    <xf numFmtId="38" fontId="2" fillId="0" borderId="0" xfId="0" applyNumberFormat="1" applyFont="1" applyBorder="1" applyAlignment="1">
      <alignment/>
    </xf>
    <xf numFmtId="0" fontId="2" fillId="28" borderId="0" xfId="0" applyFont="1" applyFill="1" applyAlignment="1">
      <alignment vertical="center"/>
    </xf>
    <xf numFmtId="41" fontId="7" fillId="0" borderId="16" xfId="48" applyNumberFormat="1" applyFont="1" applyFill="1" applyBorder="1" applyAlignment="1">
      <alignment horizontal="right" shrinkToFit="1"/>
    </xf>
    <xf numFmtId="41" fontId="7" fillId="0" borderId="12" xfId="48" applyNumberFormat="1" applyFont="1" applyFill="1" applyBorder="1" applyAlignment="1">
      <alignment horizontal="right" shrinkToFit="1"/>
    </xf>
    <xf numFmtId="0" fontId="2" fillId="28" borderId="0" xfId="0" applyFont="1" applyFill="1" applyAlignment="1">
      <alignment horizontal="center"/>
    </xf>
    <xf numFmtId="0" fontId="2" fillId="28" borderId="0" xfId="0" applyFont="1" applyFill="1" applyBorder="1" applyAlignment="1">
      <alignment vertical="center"/>
    </xf>
    <xf numFmtId="38" fontId="2" fillId="28" borderId="41" xfId="48" applyFont="1" applyFill="1" applyBorder="1" applyAlignment="1">
      <alignment horizontal="right" vertical="center"/>
    </xf>
    <xf numFmtId="38" fontId="2" fillId="28" borderId="0" xfId="0" applyNumberFormat="1" applyFont="1" applyFill="1" applyAlignment="1">
      <alignment vertical="center"/>
    </xf>
    <xf numFmtId="0" fontId="2" fillId="28" borderId="0" xfId="0" applyFont="1" applyFill="1" applyAlignment="1">
      <alignment horizontal="right" vertical="center"/>
    </xf>
    <xf numFmtId="41" fontId="9" fillId="28" borderId="16" xfId="48" applyNumberFormat="1" applyFont="1" applyFill="1" applyBorder="1" applyAlignment="1">
      <alignment horizontal="right" vertical="center" shrinkToFit="1"/>
    </xf>
    <xf numFmtId="41" fontId="9" fillId="28" borderId="12" xfId="48" applyNumberFormat="1" applyFont="1" applyFill="1" applyBorder="1" applyAlignment="1">
      <alignment horizontal="right" vertical="center" shrinkToFit="1"/>
    </xf>
    <xf numFmtId="0" fontId="31" fillId="28" borderId="10" xfId="0" applyFont="1" applyFill="1" applyBorder="1" applyAlignment="1">
      <alignment horizontal="right"/>
    </xf>
    <xf numFmtId="0" fontId="8" fillId="28" borderId="15" xfId="0" applyFont="1" applyFill="1" applyBorder="1" applyAlignment="1">
      <alignment horizontal="right" vertical="center"/>
    </xf>
    <xf numFmtId="0" fontId="4" fillId="28" borderId="0" xfId="0" applyFont="1" applyFill="1" applyAlignment="1">
      <alignment horizontal="center"/>
    </xf>
    <xf numFmtId="0" fontId="8" fillId="28" borderId="38" xfId="0" applyFont="1" applyFill="1" applyBorder="1" applyAlignment="1">
      <alignment/>
    </xf>
    <xf numFmtId="0" fontId="41" fillId="28" borderId="13" xfId="0" applyFont="1" applyFill="1" applyBorder="1" applyAlignment="1">
      <alignment horizontal="distributed"/>
    </xf>
    <xf numFmtId="41" fontId="6" fillId="28" borderId="16" xfId="48" applyNumberFormat="1" applyFont="1" applyFill="1" applyBorder="1" applyAlignment="1">
      <alignment horizontal="right"/>
    </xf>
    <xf numFmtId="0" fontId="41" fillId="28" borderId="14" xfId="0" applyFont="1" applyFill="1" applyBorder="1" applyAlignment="1">
      <alignment horizontal="distributed"/>
    </xf>
    <xf numFmtId="0" fontId="40" fillId="28" borderId="0" xfId="0" applyFont="1" applyFill="1" applyAlignment="1">
      <alignment/>
    </xf>
    <xf numFmtId="0" fontId="40" fillId="28" borderId="0" xfId="0" applyFont="1" applyFill="1" applyBorder="1" applyAlignment="1">
      <alignment/>
    </xf>
    <xf numFmtId="0" fontId="31" fillId="28" borderId="0" xfId="0" applyFont="1" applyFill="1" applyAlignment="1">
      <alignment horizontal="right"/>
    </xf>
    <xf numFmtId="176" fontId="40" fillId="28" borderId="0" xfId="0" applyNumberFormat="1" applyFont="1" applyFill="1" applyAlignment="1">
      <alignment/>
    </xf>
    <xf numFmtId="176" fontId="40" fillId="28" borderId="0" xfId="0" applyNumberFormat="1" applyFont="1" applyFill="1" applyBorder="1" applyAlignment="1">
      <alignment/>
    </xf>
    <xf numFmtId="0" fontId="3" fillId="28" borderId="0" xfId="0" applyFont="1" applyFill="1" applyBorder="1" applyAlignment="1">
      <alignment/>
    </xf>
    <xf numFmtId="49" fontId="2" fillId="28" borderId="10" xfId="0" applyNumberFormat="1" applyFont="1" applyFill="1" applyBorder="1" applyAlignment="1">
      <alignment horizontal="right" vertical="center"/>
    </xf>
    <xf numFmtId="0" fontId="41" fillId="28" borderId="54" xfId="0" applyFont="1" applyFill="1" applyBorder="1" applyAlignment="1">
      <alignment horizontal="center" vertical="center"/>
    </xf>
    <xf numFmtId="0" fontId="41" fillId="28" borderId="48" xfId="0" applyFont="1" applyFill="1" applyBorder="1" applyAlignment="1">
      <alignment horizontal="center" vertical="center"/>
    </xf>
    <xf numFmtId="0" fontId="41" fillId="28" borderId="43" xfId="0" applyFont="1" applyFill="1" applyBorder="1" applyAlignment="1">
      <alignment horizontal="distributed" vertical="center"/>
    </xf>
    <xf numFmtId="0" fontId="41" fillId="28" borderId="41" xfId="0" applyFont="1" applyFill="1" applyBorder="1" applyAlignment="1">
      <alignment horizontal="distributed" vertical="center"/>
    </xf>
    <xf numFmtId="0" fontId="41" fillId="28" borderId="0" xfId="0" applyFont="1" applyFill="1" applyAlignment="1">
      <alignment horizontal="center"/>
    </xf>
    <xf numFmtId="0" fontId="41" fillId="28" borderId="36" xfId="0" applyFont="1" applyFill="1" applyBorder="1" applyAlignment="1">
      <alignment horizontal="center" vertical="center"/>
    </xf>
    <xf numFmtId="0" fontId="41" fillId="28" borderId="44" xfId="0" applyFont="1" applyFill="1" applyBorder="1" applyAlignment="1">
      <alignment horizontal="center" vertical="center"/>
    </xf>
    <xf numFmtId="0" fontId="41" fillId="28" borderId="45" xfId="0" applyFont="1" applyFill="1" applyBorder="1" applyAlignment="1">
      <alignment horizontal="distributed" vertical="center"/>
    </xf>
    <xf numFmtId="0" fontId="41" fillId="28" borderId="0" xfId="0" applyFont="1" applyFill="1" applyBorder="1" applyAlignment="1">
      <alignment horizontal="distributed"/>
    </xf>
    <xf numFmtId="0" fontId="41" fillId="28" borderId="10" xfId="0" applyFont="1" applyFill="1" applyBorder="1" applyAlignment="1">
      <alignment horizontal="distributed"/>
    </xf>
    <xf numFmtId="0" fontId="0" fillId="28" borderId="0" xfId="0" applyFill="1" applyAlignment="1">
      <alignment vertical="center"/>
    </xf>
    <xf numFmtId="41" fontId="9" fillId="29" borderId="16" xfId="48" applyNumberFormat="1" applyFont="1" applyFill="1" applyBorder="1" applyAlignment="1">
      <alignment shrinkToFit="1"/>
    </xf>
    <xf numFmtId="41" fontId="9" fillId="29" borderId="40" xfId="48" applyNumberFormat="1" applyFont="1" applyFill="1" applyBorder="1" applyAlignment="1">
      <alignment shrinkToFit="1"/>
    </xf>
    <xf numFmtId="0" fontId="8" fillId="24" borderId="47" xfId="69" applyFont="1" applyFill="1" applyBorder="1" applyAlignment="1">
      <alignment horizontal="center" vertical="center"/>
      <protection/>
    </xf>
    <xf numFmtId="179" fontId="7" fillId="24" borderId="16" xfId="69" applyNumberFormat="1" applyFont="1" applyFill="1" applyBorder="1">
      <alignment vertical="center"/>
      <protection/>
    </xf>
    <xf numFmtId="177" fontId="2" fillId="0" borderId="0" xfId="48" applyNumberFormat="1" applyFont="1" applyAlignment="1">
      <alignment/>
    </xf>
    <xf numFmtId="179" fontId="42" fillId="0" borderId="0" xfId="0" applyNumberFormat="1" applyFont="1" applyFill="1" applyBorder="1" applyAlignment="1">
      <alignment horizontal="right" wrapText="1"/>
    </xf>
    <xf numFmtId="0" fontId="31" fillId="28" borderId="0" xfId="0" applyFont="1" applyFill="1" applyAlignment="1">
      <alignment/>
    </xf>
    <xf numFmtId="41" fontId="44" fillId="28" borderId="16" xfId="48" applyNumberFormat="1" applyFont="1" applyFill="1" applyBorder="1" applyAlignment="1">
      <alignment horizontal="right"/>
    </xf>
    <xf numFmtId="0" fontId="2" fillId="28" borderId="0" xfId="0" applyFont="1" applyFill="1" applyBorder="1" applyAlignment="1">
      <alignment horizontal="right"/>
    </xf>
    <xf numFmtId="3" fontId="33" fillId="0" borderId="0" xfId="67" applyNumberFormat="1" applyFont="1" applyBorder="1">
      <alignment vertical="center"/>
      <protection/>
    </xf>
    <xf numFmtId="3" fontId="33" fillId="0" borderId="0" xfId="67" applyNumberFormat="1" applyFont="1">
      <alignment vertical="center"/>
      <protection/>
    </xf>
    <xf numFmtId="0" fontId="0" fillId="0" borderId="0" xfId="67" applyFont="1" applyBorder="1" applyAlignment="1">
      <alignment horizontal="right" vertical="center"/>
      <protection/>
    </xf>
    <xf numFmtId="3" fontId="0" fillId="0" borderId="0" xfId="67" applyNumberFormat="1" applyBorder="1">
      <alignment vertical="center"/>
      <protection/>
    </xf>
    <xf numFmtId="0" fontId="47" fillId="0" borderId="46" xfId="0" applyFont="1" applyBorder="1" applyAlignment="1">
      <alignment horizontal="distributed" vertical="center"/>
    </xf>
    <xf numFmtId="0" fontId="47" fillId="0" borderId="46" xfId="0" applyFont="1" applyFill="1" applyBorder="1" applyAlignment="1">
      <alignment horizontal="distributed" vertical="center"/>
    </xf>
    <xf numFmtId="186" fontId="2" fillId="0" borderId="0" xfId="0" applyNumberFormat="1" applyFont="1" applyAlignment="1">
      <alignment/>
    </xf>
    <xf numFmtId="41" fontId="0" fillId="0" borderId="0" xfId="68" applyNumberFormat="1" applyFill="1">
      <alignment vertical="center"/>
      <protection/>
    </xf>
    <xf numFmtId="3" fontId="0" fillId="0" borderId="0" xfId="68" applyNumberFormat="1" applyFont="1" applyFill="1">
      <alignment vertical="center"/>
      <protection/>
    </xf>
    <xf numFmtId="0" fontId="0" fillId="0" borderId="0" xfId="68" applyFont="1" applyFill="1" applyBorder="1">
      <alignment vertical="center"/>
      <protection/>
    </xf>
    <xf numFmtId="0" fontId="33" fillId="0" borderId="0" xfId="65" applyFont="1" applyFill="1" applyBorder="1">
      <alignment/>
      <protection/>
    </xf>
    <xf numFmtId="0" fontId="3" fillId="0" borderId="0" xfId="65" applyFont="1" applyFill="1" applyBorder="1" applyAlignment="1">
      <alignment/>
      <protection/>
    </xf>
    <xf numFmtId="0" fontId="34" fillId="0" borderId="55" xfId="65" applyFont="1" applyFill="1" applyBorder="1">
      <alignment/>
      <protection/>
    </xf>
    <xf numFmtId="0" fontId="34" fillId="0" borderId="41" xfId="65" applyFont="1" applyFill="1" applyBorder="1">
      <alignment/>
      <protection/>
    </xf>
    <xf numFmtId="0" fontId="7" fillId="0" borderId="15" xfId="65" applyFont="1" applyFill="1" applyBorder="1">
      <alignment/>
      <protection/>
    </xf>
    <xf numFmtId="0" fontId="7" fillId="0" borderId="56" xfId="65" applyFont="1" applyFill="1" applyBorder="1">
      <alignment/>
      <protection/>
    </xf>
    <xf numFmtId="0" fontId="7" fillId="0" borderId="0" xfId="65" applyFont="1" applyFill="1" applyBorder="1">
      <alignment/>
      <protection/>
    </xf>
    <xf numFmtId="0" fontId="7" fillId="0" borderId="13" xfId="65" applyFont="1" applyFill="1" applyBorder="1">
      <alignment/>
      <protection/>
    </xf>
    <xf numFmtId="0" fontId="7" fillId="0" borderId="12" xfId="65" applyFont="1" applyFill="1" applyBorder="1" applyAlignment="1">
      <alignment horizontal="distributed" vertical="top" wrapText="1"/>
      <protection/>
    </xf>
    <xf numFmtId="0" fontId="7" fillId="0" borderId="0" xfId="65" applyFont="1" applyFill="1" applyBorder="1" applyAlignment="1">
      <alignment horizontal="distributed" vertical="top" wrapText="1"/>
      <protection/>
    </xf>
    <xf numFmtId="0" fontId="7" fillId="0" borderId="27" xfId="65" applyFont="1" applyFill="1" applyBorder="1" applyAlignment="1">
      <alignment horizontal="distributed" vertical="top" wrapText="1"/>
      <protection/>
    </xf>
    <xf numFmtId="0" fontId="7" fillId="0" borderId="57" xfId="65" applyFont="1" applyFill="1" applyBorder="1">
      <alignment/>
      <protection/>
    </xf>
    <xf numFmtId="0" fontId="7" fillId="0" borderId="36" xfId="65" applyFont="1" applyFill="1" applyBorder="1">
      <alignment/>
      <protection/>
    </xf>
    <xf numFmtId="0" fontId="7" fillId="0" borderId="38" xfId="65" applyFont="1" applyFill="1" applyBorder="1">
      <alignment/>
      <protection/>
    </xf>
    <xf numFmtId="0" fontId="7" fillId="0" borderId="38" xfId="65" applyFont="1" applyFill="1" applyBorder="1" applyAlignment="1" quotePrefix="1">
      <alignment horizontal="center"/>
      <protection/>
    </xf>
    <xf numFmtId="0" fontId="7" fillId="0" borderId="37" xfId="65" applyFont="1" applyFill="1" applyBorder="1" applyAlignment="1" quotePrefix="1">
      <alignment horizontal="center"/>
      <protection/>
    </xf>
    <xf numFmtId="0" fontId="7" fillId="0" borderId="58" xfId="65" applyFont="1" applyFill="1" applyBorder="1" applyAlignment="1" quotePrefix="1">
      <alignment horizontal="center"/>
      <protection/>
    </xf>
    <xf numFmtId="0" fontId="7" fillId="0" borderId="38" xfId="65" applyFont="1" applyFill="1" applyBorder="1" applyAlignment="1" quotePrefix="1">
      <alignment horizontal="center" vertical="center"/>
      <protection/>
    </xf>
    <xf numFmtId="0" fontId="7" fillId="0" borderId="37" xfId="65" applyFont="1" applyFill="1" applyBorder="1" applyProtection="1">
      <alignment/>
      <protection locked="0"/>
    </xf>
    <xf numFmtId="0" fontId="7" fillId="0" borderId="44" xfId="65" applyFont="1" applyFill="1" applyBorder="1" applyProtection="1">
      <alignment/>
      <protection locked="0"/>
    </xf>
    <xf numFmtId="0" fontId="7" fillId="0" borderId="59" xfId="65" applyFont="1" applyFill="1" applyBorder="1">
      <alignment/>
      <protection/>
    </xf>
    <xf numFmtId="0" fontId="7" fillId="0" borderId="11" xfId="65" applyFont="1" applyFill="1" applyBorder="1" applyProtection="1">
      <alignment/>
      <protection locked="0"/>
    </xf>
    <xf numFmtId="0" fontId="7" fillId="0" borderId="11" xfId="65" applyFont="1" applyFill="1" applyBorder="1" applyAlignment="1" applyProtection="1">
      <alignment horizontal="right"/>
      <protection locked="0"/>
    </xf>
    <xf numFmtId="0" fontId="7" fillId="0" borderId="14" xfId="65" applyFont="1" applyFill="1" applyBorder="1" applyAlignment="1" quotePrefix="1">
      <alignment horizontal="center" vertical="center"/>
      <protection/>
    </xf>
    <xf numFmtId="0" fontId="7" fillId="0" borderId="52" xfId="65" applyFont="1" applyFill="1" applyBorder="1">
      <alignment/>
      <protection/>
    </xf>
    <xf numFmtId="0" fontId="7" fillId="0" borderId="60" xfId="65" applyFont="1" applyFill="1" applyBorder="1">
      <alignment/>
      <protection/>
    </xf>
    <xf numFmtId="0" fontId="7" fillId="0" borderId="0" xfId="0" applyFont="1" applyAlignment="1">
      <alignment/>
    </xf>
    <xf numFmtId="0" fontId="7" fillId="0" borderId="0" xfId="0" applyFont="1" applyAlignment="1">
      <alignment vertical="center"/>
    </xf>
    <xf numFmtId="0" fontId="34" fillId="0" borderId="39" xfId="65" applyFont="1" applyFill="1" applyBorder="1">
      <alignment/>
      <protection/>
    </xf>
    <xf numFmtId="0" fontId="34" fillId="0" borderId="61" xfId="65" applyFont="1" applyFill="1" applyBorder="1">
      <alignment/>
      <protection/>
    </xf>
    <xf numFmtId="0" fontId="7" fillId="0" borderId="18" xfId="65" applyFont="1" applyFill="1" applyBorder="1">
      <alignment/>
      <protection/>
    </xf>
    <xf numFmtId="0" fontId="34" fillId="0" borderId="16" xfId="65" applyFont="1" applyFill="1" applyBorder="1">
      <alignment/>
      <protection/>
    </xf>
    <xf numFmtId="0" fontId="34" fillId="0" borderId="0" xfId="65" applyFont="1" applyFill="1" applyBorder="1">
      <alignment/>
      <protection/>
    </xf>
    <xf numFmtId="0" fontId="7" fillId="0" borderId="16" xfId="65" applyFont="1" applyFill="1" applyBorder="1">
      <alignment/>
      <protection/>
    </xf>
    <xf numFmtId="0" fontId="7" fillId="0" borderId="12" xfId="65" applyFont="1" applyFill="1" applyBorder="1" applyAlignment="1">
      <alignment horizontal="distributed" vertical="center" wrapText="1"/>
      <protection/>
    </xf>
    <xf numFmtId="0" fontId="7" fillId="0" borderId="0" xfId="65" applyFont="1" applyFill="1" applyBorder="1" applyAlignment="1">
      <alignment horizontal="distributed" vertical="center" wrapText="1"/>
      <protection/>
    </xf>
    <xf numFmtId="0" fontId="7" fillId="0" borderId="45" xfId="65" applyFont="1" applyFill="1" applyBorder="1">
      <alignment/>
      <protection/>
    </xf>
    <xf numFmtId="0" fontId="7" fillId="0" borderId="44" xfId="65" applyFont="1" applyFill="1" applyBorder="1" applyProtection="1">
      <alignment/>
      <protection/>
    </xf>
    <xf numFmtId="0" fontId="7" fillId="0" borderId="44" xfId="65" applyFont="1" applyFill="1" applyBorder="1" applyAlignment="1" applyProtection="1">
      <alignment horizontal="right"/>
      <protection locked="0"/>
    </xf>
    <xf numFmtId="0" fontId="7" fillId="0" borderId="44" xfId="65" applyFont="1" applyFill="1" applyBorder="1">
      <alignment/>
      <protection/>
    </xf>
    <xf numFmtId="41" fontId="65" fillId="28" borderId="16" xfId="48" applyNumberFormat="1" applyFont="1" applyFill="1" applyBorder="1" applyAlignment="1">
      <alignment horizontal="right" vertical="center"/>
    </xf>
    <xf numFmtId="41" fontId="65" fillId="28" borderId="16" xfId="48" applyNumberFormat="1" applyFont="1" applyFill="1" applyBorder="1" applyAlignment="1">
      <alignment horizontal="right"/>
    </xf>
    <xf numFmtId="41" fontId="65" fillId="28" borderId="40" xfId="48" applyNumberFormat="1" applyFont="1" applyFill="1" applyBorder="1" applyAlignment="1">
      <alignment horizontal="right"/>
    </xf>
    <xf numFmtId="179" fontId="9" fillId="0" borderId="17" xfId="48" applyNumberFormat="1" applyFont="1" applyFill="1" applyBorder="1" applyAlignment="1">
      <alignment horizontal="right"/>
    </xf>
    <xf numFmtId="0" fontId="2" fillId="0" borderId="0" xfId="0" applyFont="1" applyFill="1" applyBorder="1" applyAlignment="1">
      <alignment vertical="center"/>
    </xf>
    <xf numFmtId="41" fontId="34" fillId="0" borderId="62" xfId="48" applyNumberFormat="1" applyFont="1" applyFill="1" applyBorder="1" applyAlignment="1">
      <alignment horizontal="right" vertical="center" shrinkToFit="1"/>
    </xf>
    <xf numFmtId="41" fontId="34" fillId="0" borderId="63" xfId="48" applyNumberFormat="1" applyFont="1" applyFill="1" applyBorder="1" applyAlignment="1">
      <alignment horizontal="right" vertical="center" shrinkToFit="1"/>
    </xf>
    <xf numFmtId="41" fontId="34" fillId="0" borderId="64" xfId="48" applyNumberFormat="1" applyFont="1" applyFill="1" applyBorder="1" applyAlignment="1">
      <alignment horizontal="right" vertical="center" shrinkToFit="1"/>
    </xf>
    <xf numFmtId="41" fontId="34" fillId="0" borderId="0" xfId="48" applyNumberFormat="1" applyFont="1" applyFill="1" applyBorder="1" applyAlignment="1">
      <alignment horizontal="right" vertical="center" shrinkToFit="1"/>
    </xf>
    <xf numFmtId="41" fontId="34" fillId="0" borderId="13" xfId="48" applyNumberFormat="1" applyFont="1" applyFill="1" applyBorder="1" applyAlignment="1">
      <alignment horizontal="right" vertical="center" shrinkToFit="1"/>
    </xf>
    <xf numFmtId="41" fontId="7" fillId="0" borderId="25" xfId="48" applyNumberFormat="1" applyFont="1" applyFill="1" applyBorder="1" applyAlignment="1">
      <alignment horizontal="right" vertical="center" shrinkToFit="1"/>
    </xf>
    <xf numFmtId="41" fontId="7" fillId="0" borderId="65" xfId="48" applyNumberFormat="1" applyFont="1" applyFill="1" applyBorder="1" applyAlignment="1">
      <alignment horizontal="right" vertical="center" shrinkToFit="1"/>
    </xf>
    <xf numFmtId="41" fontId="7" fillId="0" borderId="0" xfId="48" applyNumberFormat="1" applyFont="1" applyFill="1" applyBorder="1" applyAlignment="1">
      <alignment horizontal="right" vertical="center" shrinkToFit="1"/>
    </xf>
    <xf numFmtId="41" fontId="7" fillId="0" borderId="13" xfId="48" applyNumberFormat="1" applyFont="1" applyFill="1" applyBorder="1" applyAlignment="1">
      <alignment horizontal="right" vertical="center" shrinkToFit="1"/>
    </xf>
    <xf numFmtId="41" fontId="34" fillId="0" borderId="25" xfId="48" applyNumberFormat="1" applyFont="1" applyFill="1" applyBorder="1" applyAlignment="1">
      <alignment horizontal="right" vertical="center" shrinkToFit="1"/>
    </xf>
    <xf numFmtId="41" fontId="34" fillId="0" borderId="65" xfId="48" applyNumberFormat="1" applyFont="1" applyFill="1" applyBorder="1" applyAlignment="1">
      <alignment horizontal="right" vertical="center" shrinkToFit="1"/>
    </xf>
    <xf numFmtId="41" fontId="34" fillId="0" borderId="66" xfId="48" applyNumberFormat="1" applyFont="1" applyFill="1" applyBorder="1" applyAlignment="1">
      <alignment horizontal="right" vertical="center" shrinkToFit="1"/>
    </xf>
    <xf numFmtId="41" fontId="34" fillId="0" borderId="30" xfId="48" applyNumberFormat="1" applyFont="1" applyFill="1" applyBorder="1" applyAlignment="1">
      <alignment horizontal="right" vertical="center" shrinkToFit="1"/>
    </xf>
    <xf numFmtId="41" fontId="34" fillId="0" borderId="67" xfId="48" applyNumberFormat="1" applyFont="1" applyFill="1" applyBorder="1" applyAlignment="1">
      <alignment horizontal="right" vertical="center" shrinkToFit="1"/>
    </xf>
    <xf numFmtId="41" fontId="34" fillId="0" borderId="10" xfId="48" applyNumberFormat="1" applyFont="1" applyFill="1" applyBorder="1" applyAlignment="1">
      <alignment horizontal="right" vertical="center" shrinkToFit="1"/>
    </xf>
    <xf numFmtId="41" fontId="34" fillId="0" borderId="14" xfId="48" applyNumberFormat="1" applyFont="1" applyFill="1" applyBorder="1" applyAlignment="1">
      <alignment horizontal="right" vertical="center" shrinkToFit="1"/>
    </xf>
    <xf numFmtId="0" fontId="31" fillId="0" borderId="0" xfId="67" applyFont="1" applyFill="1" applyAlignment="1">
      <alignment horizontal="right" vertical="center"/>
      <protection/>
    </xf>
    <xf numFmtId="38" fontId="0" fillId="0" borderId="0" xfId="67" applyNumberFormat="1" applyFill="1">
      <alignment vertical="center"/>
      <protection/>
    </xf>
    <xf numFmtId="41" fontId="34" fillId="0" borderId="25" xfId="68" applyNumberFormat="1" applyFont="1" applyFill="1" applyBorder="1" applyAlignment="1">
      <alignment horizontal="right" vertical="center"/>
      <protection/>
    </xf>
    <xf numFmtId="41" fontId="34" fillId="0" borderId="20" xfId="68" applyNumberFormat="1" applyFont="1" applyFill="1" applyBorder="1" applyAlignment="1">
      <alignment horizontal="right" vertical="center"/>
      <protection/>
    </xf>
    <xf numFmtId="41" fontId="35" fillId="0" borderId="21" xfId="68" applyNumberFormat="1" applyFont="1" applyFill="1" applyBorder="1" applyAlignment="1">
      <alignment horizontal="right" vertical="center"/>
      <protection/>
    </xf>
    <xf numFmtId="41" fontId="34" fillId="0" borderId="26" xfId="68" applyNumberFormat="1" applyFont="1" applyFill="1" applyBorder="1" applyAlignment="1">
      <alignment horizontal="right" vertical="center"/>
      <protection/>
    </xf>
    <xf numFmtId="41" fontId="35" fillId="0" borderId="27" xfId="68" applyNumberFormat="1" applyFont="1" applyFill="1" applyBorder="1" applyAlignment="1">
      <alignment horizontal="right" vertical="center"/>
      <protection/>
    </xf>
    <xf numFmtId="41" fontId="34" fillId="0" borderId="28" xfId="68" applyNumberFormat="1" applyFont="1" applyFill="1" applyBorder="1" applyAlignment="1">
      <alignment horizontal="right" vertical="center"/>
      <protection/>
    </xf>
    <xf numFmtId="41" fontId="34" fillId="0" borderId="29" xfId="68" applyNumberFormat="1" applyFont="1" applyFill="1" applyBorder="1" applyAlignment="1">
      <alignment horizontal="right" vertical="center"/>
      <protection/>
    </xf>
    <xf numFmtId="41" fontId="34" fillId="0" borderId="24" xfId="68" applyNumberFormat="1" applyFont="1" applyFill="1" applyBorder="1" applyAlignment="1">
      <alignment horizontal="right" vertical="center"/>
      <protection/>
    </xf>
    <xf numFmtId="41" fontId="34" fillId="0" borderId="0" xfId="48" applyNumberFormat="1" applyFont="1" applyFill="1" applyBorder="1" applyAlignment="1">
      <alignment horizontal="right" vertical="center"/>
    </xf>
    <xf numFmtId="41" fontId="35" fillId="0" borderId="0" xfId="48" applyNumberFormat="1" applyFont="1" applyFill="1" applyBorder="1" applyAlignment="1">
      <alignment horizontal="right" vertical="center"/>
    </xf>
    <xf numFmtId="179" fontId="7" fillId="0" borderId="12" xfId="48" applyNumberFormat="1" applyFont="1" applyFill="1" applyBorder="1" applyAlignment="1">
      <alignment horizontal="right" shrinkToFit="1"/>
    </xf>
    <xf numFmtId="179" fontId="7" fillId="0" borderId="16" xfId="48" applyNumberFormat="1" applyFont="1" applyFill="1" applyBorder="1" applyAlignment="1">
      <alignment horizontal="right" shrinkToFit="1"/>
    </xf>
    <xf numFmtId="179" fontId="7" fillId="0" borderId="0" xfId="48" applyNumberFormat="1" applyFont="1" applyFill="1" applyBorder="1" applyAlignment="1">
      <alignment horizontal="right" shrinkToFit="1"/>
    </xf>
    <xf numFmtId="179" fontId="7" fillId="0" borderId="17" xfId="48" applyNumberFormat="1" applyFont="1" applyFill="1" applyBorder="1" applyAlignment="1">
      <alignment horizontal="right" shrinkToFit="1"/>
    </xf>
    <xf numFmtId="179" fontId="7" fillId="0" borderId="10" xfId="48" applyNumberFormat="1" applyFont="1" applyFill="1" applyBorder="1" applyAlignment="1">
      <alignment horizontal="right" shrinkToFit="1"/>
    </xf>
    <xf numFmtId="179" fontId="7" fillId="0" borderId="40" xfId="48" applyNumberFormat="1" applyFont="1" applyFill="1" applyBorder="1" applyAlignment="1">
      <alignment horizontal="right" shrinkToFit="1"/>
    </xf>
    <xf numFmtId="0" fontId="31" fillId="0" borderId="0" xfId="0" applyFont="1" applyFill="1" applyAlignment="1">
      <alignment/>
    </xf>
    <xf numFmtId="0" fontId="31" fillId="0" borderId="0" xfId="0" applyFont="1" applyFill="1" applyBorder="1" applyAlignment="1">
      <alignment/>
    </xf>
    <xf numFmtId="41" fontId="43" fillId="0" borderId="16" xfId="48" applyNumberFormat="1" applyFont="1" applyFill="1" applyBorder="1" applyAlignment="1">
      <alignment shrinkToFit="1"/>
    </xf>
    <xf numFmtId="41" fontId="9" fillId="0" borderId="16" xfId="48" applyNumberFormat="1" applyFont="1" applyFill="1" applyBorder="1" applyAlignment="1">
      <alignment horizontal="right" vertical="center" shrinkToFit="1"/>
    </xf>
    <xf numFmtId="41" fontId="9" fillId="0" borderId="12" xfId="48" applyNumberFormat="1" applyFont="1" applyFill="1" applyBorder="1" applyAlignment="1">
      <alignment horizontal="right" vertical="center" shrinkToFit="1"/>
    </xf>
    <xf numFmtId="179" fontId="9" fillId="0" borderId="12" xfId="48" applyNumberFormat="1" applyFont="1" applyFill="1" applyBorder="1" applyAlignment="1">
      <alignment shrinkToFit="1"/>
    </xf>
    <xf numFmtId="179" fontId="9" fillId="0" borderId="16" xfId="48" applyNumberFormat="1" applyFont="1" applyFill="1" applyBorder="1" applyAlignment="1">
      <alignment shrinkToFit="1"/>
    </xf>
    <xf numFmtId="179" fontId="40" fillId="0" borderId="0" xfId="48" applyNumberFormat="1" applyFont="1" applyFill="1" applyBorder="1" applyAlignment="1">
      <alignment/>
    </xf>
    <xf numFmtId="179" fontId="40" fillId="0" borderId="0" xfId="0" applyNumberFormat="1" applyFont="1" applyFill="1" applyAlignment="1">
      <alignment/>
    </xf>
    <xf numFmtId="179" fontId="9" fillId="0" borderId="17" xfId="48" applyNumberFormat="1" applyFont="1" applyFill="1" applyBorder="1" applyAlignment="1">
      <alignment shrinkToFit="1"/>
    </xf>
    <xf numFmtId="41" fontId="6" fillId="0" borderId="16" xfId="48" applyNumberFormat="1" applyFont="1" applyFill="1" applyBorder="1" applyAlignment="1">
      <alignment/>
    </xf>
    <xf numFmtId="41" fontId="44" fillId="0" borderId="16" xfId="48" applyNumberFormat="1" applyFont="1" applyFill="1" applyBorder="1" applyAlignment="1">
      <alignment/>
    </xf>
    <xf numFmtId="41" fontId="6" fillId="0" borderId="40" xfId="48" applyNumberFormat="1" applyFont="1" applyFill="1" applyBorder="1" applyAlignment="1">
      <alignment/>
    </xf>
    <xf numFmtId="179" fontId="6" fillId="0" borderId="12" xfId="48" applyNumberFormat="1" applyFont="1" applyFill="1" applyBorder="1" applyAlignment="1">
      <alignment/>
    </xf>
    <xf numFmtId="179" fontId="6" fillId="0" borderId="0" xfId="48" applyNumberFormat="1" applyFont="1" applyFill="1" applyBorder="1" applyAlignment="1">
      <alignment horizontal="right"/>
    </xf>
    <xf numFmtId="179" fontId="6" fillId="0" borderId="12" xfId="48" applyNumberFormat="1" applyFont="1" applyFill="1" applyBorder="1" applyAlignment="1">
      <alignment horizontal="right"/>
    </xf>
    <xf numFmtId="179" fontId="6" fillId="0" borderId="11" xfId="48" applyNumberFormat="1" applyFont="1" applyFill="1" applyBorder="1" applyAlignment="1">
      <alignment/>
    </xf>
    <xf numFmtId="179" fontId="6" fillId="0" borderId="18" xfId="48" applyNumberFormat="1" applyFont="1" applyFill="1" applyBorder="1" applyAlignment="1">
      <alignment/>
    </xf>
    <xf numFmtId="179" fontId="6" fillId="0" borderId="39" xfId="48" applyNumberFormat="1" applyFont="1" applyFill="1" applyBorder="1" applyAlignment="1">
      <alignment/>
    </xf>
    <xf numFmtId="179" fontId="44" fillId="0" borderId="12" xfId="48" applyNumberFormat="1" applyFont="1" applyFill="1" applyBorder="1" applyAlignment="1">
      <alignment/>
    </xf>
    <xf numFmtId="179" fontId="6" fillId="0" borderId="0" xfId="48" applyNumberFormat="1" applyFont="1" applyFill="1" applyBorder="1" applyAlignment="1">
      <alignment/>
    </xf>
    <xf numFmtId="179" fontId="6" fillId="0" borderId="13" xfId="48" applyNumberFormat="1" applyFont="1" applyFill="1" applyBorder="1" applyAlignment="1">
      <alignment/>
    </xf>
    <xf numFmtId="179" fontId="6" fillId="0" borderId="16" xfId="48" applyNumberFormat="1" applyFont="1" applyFill="1" applyBorder="1" applyAlignment="1">
      <alignment/>
    </xf>
    <xf numFmtId="179" fontId="6" fillId="0" borderId="13" xfId="48" applyNumberFormat="1" applyFont="1" applyFill="1" applyBorder="1" applyAlignment="1">
      <alignment horizontal="right"/>
    </xf>
    <xf numFmtId="179" fontId="6" fillId="0" borderId="16" xfId="48" applyNumberFormat="1" applyFont="1" applyFill="1" applyBorder="1" applyAlignment="1">
      <alignment horizontal="right"/>
    </xf>
    <xf numFmtId="179" fontId="6" fillId="0" borderId="17" xfId="48" applyNumberFormat="1" applyFont="1" applyFill="1" applyBorder="1" applyAlignment="1">
      <alignment/>
    </xf>
    <xf numFmtId="179" fontId="6" fillId="0" borderId="10" xfId="48" applyNumberFormat="1" applyFont="1" applyFill="1" applyBorder="1" applyAlignment="1">
      <alignment horizontal="right"/>
    </xf>
    <xf numFmtId="179" fontId="6" fillId="0" borderId="17" xfId="48" applyNumberFormat="1" applyFont="1" applyFill="1" applyBorder="1" applyAlignment="1">
      <alignment horizontal="right"/>
    </xf>
    <xf numFmtId="179" fontId="6" fillId="0" borderId="14" xfId="48" applyNumberFormat="1" applyFont="1" applyFill="1" applyBorder="1" applyAlignment="1">
      <alignment horizontal="right"/>
    </xf>
    <xf numFmtId="179" fontId="6" fillId="0" borderId="40" xfId="48" applyNumberFormat="1" applyFont="1" applyFill="1" applyBorder="1" applyAlignment="1">
      <alignment horizontal="right"/>
    </xf>
    <xf numFmtId="176" fontId="6" fillId="0" borderId="17" xfId="50" applyNumberFormat="1" applyFont="1" applyFill="1" applyBorder="1" applyAlignment="1">
      <alignment/>
    </xf>
    <xf numFmtId="3" fontId="7" fillId="0" borderId="10" xfId="69" applyNumberFormat="1" applyFont="1" applyFill="1" applyBorder="1">
      <alignment vertical="center"/>
      <protection/>
    </xf>
    <xf numFmtId="41" fontId="7" fillId="0" borderId="17" xfId="69" applyNumberFormat="1" applyFont="1" applyFill="1" applyBorder="1">
      <alignment vertical="center"/>
      <protection/>
    </xf>
    <xf numFmtId="177" fontId="9" fillId="0" borderId="40" xfId="50" applyNumberFormat="1" applyFont="1" applyFill="1" applyBorder="1" applyAlignment="1">
      <alignment horizontal="right" vertical="center"/>
    </xf>
    <xf numFmtId="3" fontId="7" fillId="0" borderId="17" xfId="69" applyNumberFormat="1" applyFont="1" applyFill="1" applyBorder="1">
      <alignment vertical="center"/>
      <protection/>
    </xf>
    <xf numFmtId="179" fontId="7" fillId="0" borderId="17" xfId="69" applyNumberFormat="1" applyFont="1" applyFill="1" applyBorder="1">
      <alignment vertical="center"/>
      <protection/>
    </xf>
    <xf numFmtId="3" fontId="7" fillId="0" borderId="14" xfId="69" applyNumberFormat="1" applyFont="1" applyFill="1" applyBorder="1">
      <alignment vertical="center"/>
      <protection/>
    </xf>
    <xf numFmtId="0" fontId="7" fillId="0" borderId="17" xfId="69" applyFont="1" applyFill="1" applyBorder="1">
      <alignment vertical="center"/>
      <protection/>
    </xf>
    <xf numFmtId="179" fontId="7" fillId="0" borderId="40" xfId="69" applyNumberFormat="1" applyFont="1" applyFill="1" applyBorder="1">
      <alignment vertical="center"/>
      <protection/>
    </xf>
    <xf numFmtId="0" fontId="48" fillId="0" borderId="0" xfId="69" applyFont="1" applyFill="1">
      <alignment vertical="center"/>
      <protection/>
    </xf>
    <xf numFmtId="41" fontId="7" fillId="0" borderId="17" xfId="69" applyNumberFormat="1" applyFont="1" applyFill="1" applyBorder="1" applyAlignment="1">
      <alignment vertical="center" shrinkToFit="1"/>
      <protection/>
    </xf>
    <xf numFmtId="41" fontId="51" fillId="0" borderId="12" xfId="0" applyNumberFormat="1" applyFont="1" applyFill="1" applyBorder="1" applyAlignment="1">
      <alignment horizontal="right"/>
    </xf>
    <xf numFmtId="41" fontId="51" fillId="0" borderId="16" xfId="0" applyNumberFormat="1" applyFont="1" applyFill="1" applyBorder="1" applyAlignment="1">
      <alignment horizontal="right"/>
    </xf>
    <xf numFmtId="41" fontId="52" fillId="0" borderId="12" xfId="0" applyNumberFormat="1" applyFont="1" applyFill="1" applyBorder="1" applyAlignment="1">
      <alignment/>
    </xf>
    <xf numFmtId="0" fontId="8" fillId="0" borderId="68" xfId="0" applyFont="1" applyFill="1" applyBorder="1" applyAlignment="1">
      <alignment horizontal="center"/>
    </xf>
    <xf numFmtId="0" fontId="8" fillId="0" borderId="13" xfId="0" applyFont="1" applyFill="1" applyBorder="1" applyAlignment="1">
      <alignment horizontal="distributed"/>
    </xf>
    <xf numFmtId="41" fontId="7" fillId="0" borderId="0" xfId="0" applyNumberFormat="1" applyFont="1" applyFill="1" applyBorder="1" applyAlignment="1">
      <alignment/>
    </xf>
    <xf numFmtId="41" fontId="9" fillId="0" borderId="16" xfId="0" applyNumberFormat="1" applyFont="1" applyFill="1" applyBorder="1" applyAlignment="1">
      <alignment horizontal="right"/>
    </xf>
    <xf numFmtId="41" fontId="51" fillId="0" borderId="13" xfId="50" applyNumberFormat="1" applyFont="1" applyFill="1" applyBorder="1" applyAlignment="1">
      <alignment horizontal="right"/>
    </xf>
    <xf numFmtId="41" fontId="51" fillId="0" borderId="12" xfId="50" applyNumberFormat="1" applyFont="1" applyFill="1" applyBorder="1" applyAlignment="1">
      <alignment horizontal="right"/>
    </xf>
    <xf numFmtId="38" fontId="8" fillId="0" borderId="68" xfId="50" applyFont="1" applyFill="1" applyBorder="1" applyAlignment="1">
      <alignment/>
    </xf>
    <xf numFmtId="41" fontId="7" fillId="0" borderId="12" xfId="0" applyNumberFormat="1" applyFont="1" applyFill="1" applyBorder="1" applyAlignment="1">
      <alignment/>
    </xf>
    <xf numFmtId="41" fontId="9" fillId="0" borderId="12" xfId="50" applyNumberFormat="1" applyFont="1" applyFill="1" applyBorder="1" applyAlignment="1">
      <alignment horizontal="right"/>
    </xf>
    <xf numFmtId="0" fontId="8" fillId="0" borderId="68" xfId="0" applyFont="1" applyFill="1" applyBorder="1" applyAlignment="1">
      <alignment/>
    </xf>
    <xf numFmtId="0" fontId="8" fillId="0" borderId="13" xfId="0" applyFont="1" applyFill="1" applyBorder="1" applyAlignment="1">
      <alignment/>
    </xf>
    <xf numFmtId="41" fontId="9" fillId="0" borderId="16" xfId="50" applyNumberFormat="1" applyFont="1" applyFill="1" applyBorder="1" applyAlignment="1">
      <alignment horizontal="right"/>
    </xf>
    <xf numFmtId="176" fontId="8" fillId="0" borderId="13" xfId="50" applyNumberFormat="1" applyFont="1" applyFill="1" applyBorder="1" applyAlignment="1">
      <alignment/>
    </xf>
    <xf numFmtId="41" fontId="51" fillId="0" borderId="16" xfId="50" applyNumberFormat="1" applyFont="1" applyFill="1" applyBorder="1" applyAlignment="1">
      <alignment horizontal="right"/>
    </xf>
    <xf numFmtId="41" fontId="7" fillId="0" borderId="0" xfId="0" applyNumberFormat="1" applyFont="1" applyFill="1" applyBorder="1" applyAlignment="1">
      <alignment horizontal="right"/>
    </xf>
    <xf numFmtId="41" fontId="7" fillId="0" borderId="12" xfId="0" applyNumberFormat="1" applyFont="1" applyFill="1" applyBorder="1" applyAlignment="1">
      <alignment horizontal="right"/>
    </xf>
    <xf numFmtId="0" fontId="9" fillId="0" borderId="12" xfId="0" applyFont="1" applyFill="1" applyBorder="1" applyAlignment="1">
      <alignment horizontal="right"/>
    </xf>
    <xf numFmtId="0" fontId="9" fillId="0" borderId="13" xfId="0" applyFont="1" applyFill="1" applyBorder="1" applyAlignment="1">
      <alignment horizontal="right"/>
    </xf>
    <xf numFmtId="0" fontId="9" fillId="0" borderId="25" xfId="0" applyFont="1" applyFill="1" applyBorder="1" applyAlignment="1">
      <alignment horizontal="right"/>
    </xf>
    <xf numFmtId="0" fontId="49" fillId="0" borderId="12" xfId="0" applyFont="1" applyFill="1" applyBorder="1" applyAlignment="1">
      <alignment horizontal="right"/>
    </xf>
    <xf numFmtId="0" fontId="49" fillId="0" borderId="25" xfId="0" applyFont="1" applyFill="1" applyBorder="1" applyAlignment="1">
      <alignment horizontal="right"/>
    </xf>
    <xf numFmtId="0" fontId="49" fillId="0" borderId="17" xfId="0" applyFont="1" applyFill="1" applyBorder="1" applyAlignment="1">
      <alignment horizontal="right"/>
    </xf>
    <xf numFmtId="0" fontId="49" fillId="0" borderId="30" xfId="0" applyFont="1" applyFill="1" applyBorder="1" applyAlignment="1">
      <alignment horizontal="right"/>
    </xf>
    <xf numFmtId="38" fontId="8" fillId="0" borderId="69" xfId="50" applyFont="1" applyFill="1" applyBorder="1" applyAlignment="1">
      <alignment/>
    </xf>
    <xf numFmtId="176" fontId="8" fillId="0" borderId="14" xfId="50" applyNumberFormat="1" applyFont="1" applyFill="1" applyBorder="1" applyAlignment="1">
      <alignment horizontal="distributed"/>
    </xf>
    <xf numFmtId="41" fontId="9" fillId="0" borderId="17" xfId="50" applyNumberFormat="1" applyFont="1" applyFill="1" applyBorder="1" applyAlignment="1">
      <alignment horizontal="right"/>
    </xf>
    <xf numFmtId="41" fontId="9" fillId="0" borderId="40" xfId="0" applyNumberFormat="1" applyFont="1" applyFill="1" applyBorder="1" applyAlignment="1">
      <alignment horizontal="right"/>
    </xf>
    <xf numFmtId="38" fontId="2" fillId="0" borderId="0" xfId="50" applyFont="1" applyFill="1" applyBorder="1" applyAlignment="1">
      <alignment/>
    </xf>
    <xf numFmtId="176" fontId="2" fillId="0" borderId="0" xfId="50" applyNumberFormat="1" applyFont="1" applyFill="1" applyBorder="1" applyAlignment="1">
      <alignment/>
    </xf>
    <xf numFmtId="0" fontId="2" fillId="0" borderId="0" xfId="0" applyFont="1" applyFill="1" applyBorder="1" applyAlignment="1">
      <alignment/>
    </xf>
    <xf numFmtId="176" fontId="2" fillId="0" borderId="0" xfId="50" applyNumberFormat="1" applyFont="1" applyFill="1" applyBorder="1" applyAlignment="1">
      <alignment horizontal="right"/>
    </xf>
    <xf numFmtId="0" fontId="8" fillId="0" borderId="46" xfId="70" applyFont="1" applyFill="1" applyBorder="1" applyAlignment="1">
      <alignment horizontal="distributed" vertical="center" shrinkToFit="1"/>
      <protection/>
    </xf>
    <xf numFmtId="41" fontId="7" fillId="0" borderId="44" xfId="70" applyNumberFormat="1" applyFont="1" applyFill="1" applyBorder="1" applyAlignment="1">
      <alignment horizontal="right" vertical="center" shrinkToFit="1"/>
      <protection/>
    </xf>
    <xf numFmtId="41" fontId="7" fillId="0" borderId="47" xfId="70" applyNumberFormat="1" applyFont="1" applyFill="1" applyBorder="1" applyAlignment="1">
      <alignment horizontal="right" vertical="center" shrinkToFit="1"/>
      <protection/>
    </xf>
    <xf numFmtId="41" fontId="7" fillId="0" borderId="46" xfId="70" applyNumberFormat="1" applyFont="1" applyFill="1" applyBorder="1" applyAlignment="1">
      <alignment horizontal="right" vertical="center" shrinkToFit="1"/>
      <protection/>
    </xf>
    <xf numFmtId="0" fontId="8" fillId="0" borderId="47" xfId="70" applyFont="1" applyFill="1" applyBorder="1" applyAlignment="1">
      <alignment horizontal="distributed" vertical="center" shrinkToFit="1"/>
      <protection/>
    </xf>
    <xf numFmtId="0" fontId="8" fillId="0" borderId="18" xfId="70" applyFont="1" applyFill="1" applyBorder="1" applyAlignment="1">
      <alignment horizontal="distributed" vertical="center" shrinkToFit="1"/>
      <protection/>
    </xf>
    <xf numFmtId="41" fontId="7" fillId="0" borderId="11" xfId="70" applyNumberFormat="1" applyFont="1" applyFill="1" applyBorder="1" applyAlignment="1">
      <alignment horizontal="right" vertical="center" shrinkToFit="1"/>
      <protection/>
    </xf>
    <xf numFmtId="41" fontId="7" fillId="0" borderId="39" xfId="70" applyNumberFormat="1" applyFont="1" applyFill="1" applyBorder="1" applyAlignment="1">
      <alignment horizontal="right" vertical="center" shrinkToFit="1"/>
      <protection/>
    </xf>
    <xf numFmtId="41" fontId="7" fillId="0" borderId="18" xfId="70" applyNumberFormat="1" applyFont="1" applyFill="1" applyBorder="1" applyAlignment="1">
      <alignment horizontal="right" vertical="center" shrinkToFit="1"/>
      <protection/>
    </xf>
    <xf numFmtId="0" fontId="8" fillId="0" borderId="39" xfId="70" applyFont="1" applyFill="1" applyBorder="1" applyAlignment="1">
      <alignment horizontal="distributed" vertical="center" shrinkToFit="1"/>
      <protection/>
    </xf>
    <xf numFmtId="0" fontId="8" fillId="0" borderId="13" xfId="70" applyFont="1" applyFill="1" applyBorder="1" applyAlignment="1">
      <alignment horizontal="distributed" vertical="center" shrinkToFit="1"/>
      <protection/>
    </xf>
    <xf numFmtId="41" fontId="7" fillId="0" borderId="12" xfId="70" applyNumberFormat="1" applyFont="1" applyFill="1" applyBorder="1" applyAlignment="1">
      <alignment horizontal="right" vertical="center" shrinkToFit="1"/>
      <protection/>
    </xf>
    <xf numFmtId="41" fontId="7" fillId="0" borderId="16" xfId="70" applyNumberFormat="1" applyFont="1" applyFill="1" applyBorder="1" applyAlignment="1">
      <alignment horizontal="right" vertical="center" shrinkToFit="1"/>
      <protection/>
    </xf>
    <xf numFmtId="41" fontId="7" fillId="0" borderId="13" xfId="70" applyNumberFormat="1" applyFont="1" applyFill="1" applyBorder="1" applyAlignment="1">
      <alignment horizontal="right" vertical="center" shrinkToFit="1"/>
      <protection/>
    </xf>
    <xf numFmtId="0" fontId="8" fillId="0" borderId="16" xfId="70" applyFont="1" applyFill="1" applyBorder="1" applyAlignment="1">
      <alignment horizontal="distributed" vertical="center" shrinkToFit="1"/>
      <protection/>
    </xf>
    <xf numFmtId="0" fontId="8" fillId="0" borderId="38" xfId="70" applyFont="1" applyFill="1" applyBorder="1" applyAlignment="1">
      <alignment horizontal="distributed" vertical="center" shrinkToFit="1"/>
      <protection/>
    </xf>
    <xf numFmtId="41" fontId="7" fillId="0" borderId="37" xfId="70" applyNumberFormat="1" applyFont="1" applyFill="1" applyBorder="1" applyAlignment="1">
      <alignment horizontal="right" vertical="center" shrinkToFit="1"/>
      <protection/>
    </xf>
    <xf numFmtId="41" fontId="7" fillId="0" borderId="45" xfId="70" applyNumberFormat="1" applyFont="1" applyFill="1" applyBorder="1" applyAlignment="1">
      <alignment horizontal="right" vertical="center" shrinkToFit="1"/>
      <protection/>
    </xf>
    <xf numFmtId="41" fontId="7" fillId="0" borderId="38" xfId="70" applyNumberFormat="1" applyFont="1" applyFill="1" applyBorder="1" applyAlignment="1">
      <alignment horizontal="right" vertical="center" shrinkToFit="1"/>
      <protection/>
    </xf>
    <xf numFmtId="0" fontId="8" fillId="0" borderId="45" xfId="70" applyFont="1" applyFill="1" applyBorder="1" applyAlignment="1">
      <alignment horizontal="distributed" vertical="center" shrinkToFit="1"/>
      <protection/>
    </xf>
    <xf numFmtId="0" fontId="8" fillId="0" borderId="53" xfId="70" applyFont="1" applyFill="1" applyBorder="1" applyAlignment="1">
      <alignment horizontal="distributed" vertical="center" shrinkToFit="1"/>
      <protection/>
    </xf>
    <xf numFmtId="41" fontId="7" fillId="0" borderId="52" xfId="70" applyNumberFormat="1" applyFont="1" applyFill="1" applyBorder="1" applyAlignment="1">
      <alignment horizontal="right" vertical="center" shrinkToFit="1"/>
      <protection/>
    </xf>
    <xf numFmtId="41" fontId="7" fillId="0" borderId="51" xfId="70" applyNumberFormat="1" applyFont="1" applyFill="1" applyBorder="1" applyAlignment="1">
      <alignment horizontal="right" vertical="center" shrinkToFit="1"/>
      <protection/>
    </xf>
    <xf numFmtId="41" fontId="7" fillId="0" borderId="53" xfId="70" applyNumberFormat="1" applyFont="1" applyFill="1" applyBorder="1" applyAlignment="1">
      <alignment horizontal="right" vertical="center" shrinkToFit="1"/>
      <protection/>
    </xf>
    <xf numFmtId="0" fontId="8" fillId="0" borderId="51" xfId="70" applyFont="1" applyFill="1" applyBorder="1" applyAlignment="1">
      <alignment horizontal="distributed" vertical="center" shrinkToFit="1"/>
      <protection/>
    </xf>
    <xf numFmtId="0" fontId="31" fillId="0" borderId="0" xfId="0" applyFont="1" applyFill="1" applyAlignment="1">
      <alignment vertical="center"/>
    </xf>
    <xf numFmtId="0" fontId="0" fillId="0" borderId="0" xfId="70" applyFill="1">
      <alignment vertical="center"/>
      <protection/>
    </xf>
    <xf numFmtId="0" fontId="31" fillId="0" borderId="0" xfId="70" applyFont="1" applyFill="1" applyAlignment="1">
      <alignment horizontal="right" vertical="center"/>
      <protection/>
    </xf>
    <xf numFmtId="41" fontId="7" fillId="0" borderId="49" xfId="66" applyNumberFormat="1" applyFont="1" applyFill="1" applyBorder="1" applyAlignment="1">
      <alignment horizontal="right" vertical="center" shrinkToFit="1"/>
      <protection/>
    </xf>
    <xf numFmtId="41" fontId="9" fillId="0" borderId="12" xfId="0" applyNumberFormat="1" applyFont="1" applyFill="1" applyBorder="1" applyAlignment="1">
      <alignment/>
    </xf>
    <xf numFmtId="41" fontId="9" fillId="0" borderId="16" xfId="0" applyNumberFormat="1" applyFont="1" applyFill="1" applyBorder="1" applyAlignment="1">
      <alignment/>
    </xf>
    <xf numFmtId="41" fontId="9" fillId="0" borderId="17" xfId="0" applyNumberFormat="1" applyFont="1" applyFill="1" applyBorder="1" applyAlignment="1">
      <alignment/>
    </xf>
    <xf numFmtId="41" fontId="9" fillId="0" borderId="40" xfId="0" applyNumberFormat="1" applyFont="1" applyFill="1" applyBorder="1" applyAlignment="1">
      <alignment/>
    </xf>
    <xf numFmtId="0" fontId="8" fillId="0" borderId="4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7" xfId="0" applyFont="1" applyFill="1" applyBorder="1" applyAlignment="1">
      <alignment horizontal="center" vertical="center"/>
    </xf>
    <xf numFmtId="41" fontId="9" fillId="0" borderId="12" xfId="50" applyNumberFormat="1" applyFont="1" applyFill="1" applyBorder="1" applyAlignment="1">
      <alignment/>
    </xf>
    <xf numFmtId="41" fontId="9" fillId="0" borderId="16" xfId="50" applyNumberFormat="1" applyFont="1" applyFill="1" applyBorder="1" applyAlignment="1">
      <alignment/>
    </xf>
    <xf numFmtId="0" fontId="47" fillId="0" borderId="0" xfId="0" applyFont="1" applyFill="1" applyBorder="1" applyAlignment="1">
      <alignment/>
    </xf>
    <xf numFmtId="41" fontId="9" fillId="0" borderId="17" xfId="50" applyNumberFormat="1" applyFont="1" applyFill="1" applyBorder="1" applyAlignment="1">
      <alignment/>
    </xf>
    <xf numFmtId="41" fontId="9" fillId="0" borderId="40" xfId="50" applyNumberFormat="1" applyFont="1" applyFill="1" applyBorder="1" applyAlignment="1">
      <alignment/>
    </xf>
    <xf numFmtId="0" fontId="47" fillId="0" borderId="0" xfId="0" applyFont="1" applyFill="1" applyAlignment="1">
      <alignment/>
    </xf>
    <xf numFmtId="0" fontId="5" fillId="0" borderId="54" xfId="0" applyNumberFormat="1" applyFont="1" applyBorder="1" applyAlignment="1">
      <alignment horizontal="distributed" vertical="center"/>
    </xf>
    <xf numFmtId="0" fontId="5" fillId="0" borderId="48" xfId="0" applyNumberFormat="1" applyFont="1" applyBorder="1" applyAlignment="1">
      <alignment horizontal="distributed" vertical="center"/>
    </xf>
    <xf numFmtId="0" fontId="8" fillId="0" borderId="13" xfId="0" applyNumberFormat="1" applyFont="1" applyBorder="1" applyAlignment="1">
      <alignment horizontal="center" vertical="distributed" wrapText="1"/>
    </xf>
    <xf numFmtId="0" fontId="5" fillId="0" borderId="11" xfId="0" applyNumberFormat="1" applyFont="1" applyBorder="1" applyAlignment="1">
      <alignment horizontal="distributed" vertical="center"/>
    </xf>
    <xf numFmtId="0" fontId="5" fillId="0" borderId="37" xfId="0" applyNumberFormat="1" applyFont="1" applyBorder="1" applyAlignment="1">
      <alignment horizontal="distributed" vertical="center"/>
    </xf>
    <xf numFmtId="0" fontId="2" fillId="0" borderId="10" xfId="0" applyNumberFormat="1" applyFont="1" applyFill="1" applyBorder="1" applyAlignment="1">
      <alignment horizontal="right"/>
    </xf>
    <xf numFmtId="0" fontId="5" fillId="0" borderId="41" xfId="0" applyNumberFormat="1" applyFont="1" applyBorder="1" applyAlignment="1">
      <alignment horizontal="distributed" vertical="center"/>
    </xf>
    <xf numFmtId="0" fontId="5" fillId="0" borderId="15" xfId="0" applyNumberFormat="1" applyFont="1" applyBorder="1" applyAlignment="1">
      <alignment horizontal="distributed" vertical="center"/>
    </xf>
    <xf numFmtId="0" fontId="5" fillId="0" borderId="0" xfId="0" applyNumberFormat="1" applyFont="1" applyAlignment="1">
      <alignment horizontal="distributed" vertical="center"/>
    </xf>
    <xf numFmtId="0" fontId="5" fillId="0" borderId="13" xfId="0" applyNumberFormat="1" applyFont="1" applyBorder="1" applyAlignment="1">
      <alignment horizontal="distributed" vertical="center"/>
    </xf>
    <xf numFmtId="0" fontId="5" fillId="0" borderId="36" xfId="0" applyNumberFormat="1" applyFont="1" applyBorder="1" applyAlignment="1">
      <alignment horizontal="distributed" vertical="center"/>
    </xf>
    <xf numFmtId="0" fontId="5" fillId="0" borderId="38" xfId="0" applyNumberFormat="1" applyFont="1" applyBorder="1" applyAlignment="1">
      <alignment horizontal="distributed" vertical="center"/>
    </xf>
    <xf numFmtId="0" fontId="5" fillId="0" borderId="70" xfId="0" applyNumberFormat="1" applyFont="1" applyBorder="1" applyAlignment="1">
      <alignment horizontal="distributed" vertical="center"/>
    </xf>
    <xf numFmtId="0" fontId="5" fillId="0" borderId="39" xfId="0" applyNumberFormat="1" applyFont="1" applyBorder="1" applyAlignment="1">
      <alignment horizontal="distributed" vertical="center"/>
    </xf>
    <xf numFmtId="0" fontId="5" fillId="0" borderId="45" xfId="0" applyNumberFormat="1" applyFont="1" applyBorder="1" applyAlignment="1">
      <alignment horizontal="distributed" vertical="center"/>
    </xf>
    <xf numFmtId="0" fontId="8" fillId="0" borderId="11" xfId="0" applyNumberFormat="1" applyFont="1" applyBorder="1" applyAlignment="1">
      <alignment horizontal="distributed" vertical="center"/>
    </xf>
    <xf numFmtId="0" fontId="8" fillId="0" borderId="37" xfId="0" applyNumberFormat="1" applyFont="1" applyBorder="1" applyAlignment="1">
      <alignment horizontal="distributed" vertical="center"/>
    </xf>
    <xf numFmtId="0" fontId="8" fillId="0" borderId="39" xfId="0" applyNumberFormat="1" applyFont="1" applyBorder="1" applyAlignment="1">
      <alignment horizontal="distributed" vertical="center"/>
    </xf>
    <xf numFmtId="0" fontId="8" fillId="0" borderId="45" xfId="0" applyNumberFormat="1" applyFont="1" applyBorder="1" applyAlignment="1">
      <alignment horizontal="distributed" vertical="center"/>
    </xf>
    <xf numFmtId="0" fontId="8" fillId="0" borderId="54" xfId="0" applyNumberFormat="1" applyFont="1" applyBorder="1" applyAlignment="1">
      <alignment horizontal="distributed" vertical="center"/>
    </xf>
    <xf numFmtId="0" fontId="8" fillId="0" borderId="70" xfId="0" applyNumberFormat="1" applyFont="1" applyBorder="1" applyAlignment="1">
      <alignment horizontal="distributed" vertical="center"/>
    </xf>
    <xf numFmtId="0" fontId="2" fillId="0" borderId="10" xfId="0" applyNumberFormat="1" applyFont="1" applyBorder="1" applyAlignment="1">
      <alignment horizontal="right"/>
    </xf>
    <xf numFmtId="0" fontId="8" fillId="0" borderId="15" xfId="0" applyNumberFormat="1" applyFont="1" applyBorder="1" applyAlignment="1">
      <alignment horizontal="distributed" vertical="center"/>
    </xf>
    <xf numFmtId="0" fontId="8" fillId="0" borderId="13" xfId="0" applyNumberFormat="1" applyFont="1" applyBorder="1" applyAlignment="1">
      <alignment horizontal="distributed" vertical="center"/>
    </xf>
    <xf numFmtId="0" fontId="8" fillId="0" borderId="38" xfId="0" applyNumberFormat="1" applyFont="1" applyBorder="1" applyAlignment="1">
      <alignment horizontal="distributed" vertical="center"/>
    </xf>
    <xf numFmtId="0" fontId="8" fillId="0" borderId="48" xfId="0" applyNumberFormat="1" applyFont="1" applyBorder="1" applyAlignment="1">
      <alignment horizontal="distributed" vertical="center"/>
    </xf>
    <xf numFmtId="0" fontId="8" fillId="0" borderId="13" xfId="67" applyFont="1" applyBorder="1" applyAlignment="1">
      <alignment horizontal="center" vertical="center"/>
      <protection/>
    </xf>
    <xf numFmtId="0" fontId="8" fillId="0" borderId="38" xfId="67" applyFont="1" applyBorder="1" applyAlignment="1">
      <alignment horizontal="center" vertical="center"/>
      <protection/>
    </xf>
    <xf numFmtId="0" fontId="8" fillId="0" borderId="65" xfId="67" applyFont="1" applyBorder="1" applyAlignment="1">
      <alignment horizontal="center" vertical="center"/>
      <protection/>
    </xf>
    <xf numFmtId="0" fontId="8" fillId="0" borderId="71" xfId="67" applyFont="1" applyBorder="1" applyAlignment="1">
      <alignment horizontal="center" vertical="center"/>
      <protection/>
    </xf>
    <xf numFmtId="0" fontId="8" fillId="0" borderId="0" xfId="67" applyFont="1" applyBorder="1" applyAlignment="1">
      <alignment horizontal="center" vertical="center"/>
      <protection/>
    </xf>
    <xf numFmtId="0" fontId="8" fillId="0" borderId="36" xfId="67" applyFont="1" applyBorder="1" applyAlignment="1">
      <alignment horizontal="center" vertical="center"/>
      <protection/>
    </xf>
    <xf numFmtId="0" fontId="8" fillId="0" borderId="21" xfId="67" applyFont="1" applyBorder="1" applyAlignment="1">
      <alignment horizontal="center" vertical="center"/>
      <protection/>
    </xf>
    <xf numFmtId="0" fontId="8" fillId="0" borderId="72" xfId="67" applyFont="1" applyBorder="1" applyAlignment="1">
      <alignment horizontal="center" vertical="center"/>
      <protection/>
    </xf>
    <xf numFmtId="0" fontId="32" fillId="0" borderId="39" xfId="67" applyFont="1" applyBorder="1" applyAlignment="1">
      <alignment horizontal="center" vertical="center" wrapText="1"/>
      <protection/>
    </xf>
    <xf numFmtId="0" fontId="32" fillId="0" borderId="16" xfId="67" applyFont="1" applyBorder="1" applyAlignment="1">
      <alignment horizontal="center" vertical="center" wrapText="1"/>
      <protection/>
    </xf>
    <xf numFmtId="0" fontId="32" fillId="0" borderId="45" xfId="67" applyFont="1" applyBorder="1" applyAlignment="1">
      <alignment horizontal="center" vertical="center" wrapText="1"/>
      <protection/>
    </xf>
    <xf numFmtId="0" fontId="3" fillId="0" borderId="0" xfId="67" applyFont="1">
      <alignment vertical="center"/>
      <protection/>
    </xf>
    <xf numFmtId="0" fontId="8" fillId="0" borderId="54" xfId="67" applyFont="1" applyBorder="1" applyAlignment="1">
      <alignment horizontal="distributed" vertical="center"/>
      <protection/>
    </xf>
    <xf numFmtId="0" fontId="8" fillId="0" borderId="70" xfId="67" applyFont="1" applyBorder="1" applyAlignment="1">
      <alignment horizontal="distributed" vertical="center"/>
      <protection/>
    </xf>
    <xf numFmtId="0" fontId="8" fillId="0" borderId="48" xfId="67" applyFont="1" applyBorder="1" applyAlignment="1">
      <alignment horizontal="distributed" vertical="center"/>
      <protection/>
    </xf>
    <xf numFmtId="0" fontId="8" fillId="0" borderId="41" xfId="67" applyFont="1" applyBorder="1" applyAlignment="1">
      <alignment horizontal="distributed" vertical="center"/>
      <protection/>
    </xf>
    <xf numFmtId="0" fontId="8" fillId="0" borderId="15" xfId="67" applyFont="1" applyBorder="1" applyAlignment="1">
      <alignment horizontal="distributed" vertical="center"/>
      <protection/>
    </xf>
    <xf numFmtId="0" fontId="8" fillId="0" borderId="0" xfId="67" applyFont="1" applyBorder="1" applyAlignment="1">
      <alignment horizontal="distributed" vertical="center"/>
      <protection/>
    </xf>
    <xf numFmtId="0" fontId="8" fillId="0" borderId="13" xfId="67" applyFont="1" applyBorder="1" applyAlignment="1">
      <alignment horizontal="distributed" vertical="center"/>
      <protection/>
    </xf>
    <xf numFmtId="0" fontId="8" fillId="0" borderId="36" xfId="67" applyFont="1" applyBorder="1" applyAlignment="1">
      <alignment horizontal="distributed" vertical="center"/>
      <protection/>
    </xf>
    <xf numFmtId="0" fontId="8" fillId="0" borderId="38" xfId="67" applyFont="1" applyBorder="1" applyAlignment="1">
      <alignment horizontal="distributed" vertical="center"/>
      <protection/>
    </xf>
    <xf numFmtId="0" fontId="32" fillId="0" borderId="11" xfId="67" applyFont="1" applyFill="1" applyBorder="1" applyAlignment="1">
      <alignment horizontal="center" vertical="center" wrapText="1"/>
      <protection/>
    </xf>
    <xf numFmtId="0" fontId="32" fillId="0" borderId="12" xfId="67" applyFont="1" applyFill="1" applyBorder="1" applyAlignment="1">
      <alignment horizontal="center" vertical="center" wrapText="1"/>
      <protection/>
    </xf>
    <xf numFmtId="0" fontId="32" fillId="0" borderId="37" xfId="67" applyFont="1" applyFill="1" applyBorder="1" applyAlignment="1">
      <alignment horizontal="center" vertical="center" wrapText="1"/>
      <protection/>
    </xf>
    <xf numFmtId="0" fontId="8" fillId="0" borderId="25" xfId="67" applyFont="1" applyBorder="1" applyAlignment="1">
      <alignment horizontal="center" vertical="center"/>
      <protection/>
    </xf>
    <xf numFmtId="0" fontId="8" fillId="0" borderId="73" xfId="67" applyFont="1" applyBorder="1" applyAlignment="1">
      <alignment horizontal="center" vertical="center"/>
      <protection/>
    </xf>
    <xf numFmtId="0" fontId="8" fillId="0" borderId="0" xfId="67" applyFont="1" applyFill="1" applyBorder="1" applyAlignment="1">
      <alignment horizontal="center" vertical="center"/>
      <protection/>
    </xf>
    <xf numFmtId="0" fontId="8" fillId="0" borderId="36" xfId="67" applyFont="1" applyFill="1" applyBorder="1" applyAlignment="1">
      <alignment horizontal="center" vertical="center"/>
      <protection/>
    </xf>
    <xf numFmtId="0" fontId="8" fillId="24" borderId="74" xfId="67" applyFont="1" applyFill="1" applyBorder="1" applyAlignment="1">
      <alignment horizontal="center" vertical="center" wrapText="1"/>
      <protection/>
    </xf>
    <xf numFmtId="0" fontId="8" fillId="24" borderId="29" xfId="67" applyFont="1" applyFill="1" applyBorder="1" applyAlignment="1">
      <alignment horizontal="center" vertical="center" wrapText="1"/>
      <protection/>
    </xf>
    <xf numFmtId="0" fontId="8" fillId="24" borderId="75" xfId="67" applyFont="1" applyFill="1" applyBorder="1" applyAlignment="1">
      <alignment horizontal="center" vertical="center" wrapText="1"/>
      <protection/>
    </xf>
    <xf numFmtId="0" fontId="32" fillId="24" borderId="76" xfId="67" applyFont="1" applyFill="1" applyBorder="1" applyAlignment="1">
      <alignment horizontal="center" vertical="center" wrapText="1"/>
      <protection/>
    </xf>
    <xf numFmtId="0" fontId="32" fillId="24" borderId="29" xfId="67" applyFont="1" applyFill="1" applyBorder="1" applyAlignment="1">
      <alignment horizontal="center" vertical="center" wrapText="1"/>
      <protection/>
    </xf>
    <xf numFmtId="0" fontId="32" fillId="24" borderId="75" xfId="67" applyFont="1" applyFill="1" applyBorder="1" applyAlignment="1">
      <alignment horizontal="center" vertical="center" wrapText="1"/>
      <protection/>
    </xf>
    <xf numFmtId="0" fontId="8" fillId="0" borderId="20" xfId="68" applyFont="1" applyFill="1" applyBorder="1" applyAlignment="1">
      <alignment horizontal="distributed" vertical="center"/>
      <protection/>
    </xf>
    <xf numFmtId="0" fontId="8" fillId="0" borderId="22" xfId="68" applyFont="1" applyFill="1" applyBorder="1" applyAlignment="1">
      <alignment horizontal="distributed" vertical="center"/>
      <protection/>
    </xf>
    <xf numFmtId="0" fontId="32" fillId="0" borderId="27" xfId="68" applyFont="1" applyFill="1" applyBorder="1" applyAlignment="1">
      <alignment horizontal="distributed" vertical="center" wrapText="1"/>
      <protection/>
    </xf>
    <xf numFmtId="0" fontId="32" fillId="0" borderId="33" xfId="68" applyFont="1" applyFill="1" applyBorder="1" applyAlignment="1">
      <alignment horizontal="distributed" vertical="center" wrapText="1"/>
      <protection/>
    </xf>
    <xf numFmtId="0" fontId="8" fillId="0" borderId="24" xfId="68" applyFont="1" applyFill="1" applyBorder="1" applyAlignment="1">
      <alignment horizontal="distributed" vertical="center"/>
      <protection/>
    </xf>
    <xf numFmtId="0" fontId="8" fillId="0" borderId="32" xfId="68" applyFont="1" applyFill="1" applyBorder="1" applyAlignment="1">
      <alignment horizontal="distributed" vertical="center"/>
      <protection/>
    </xf>
    <xf numFmtId="0" fontId="8" fillId="0" borderId="41" xfId="68" applyFont="1" applyFill="1" applyBorder="1" applyAlignment="1">
      <alignment horizontal="distributed" vertical="center"/>
      <protection/>
    </xf>
    <xf numFmtId="0" fontId="8" fillId="0" borderId="15" xfId="68" applyFont="1" applyFill="1" applyBorder="1" applyAlignment="1">
      <alignment horizontal="distributed" vertical="center"/>
      <protection/>
    </xf>
    <xf numFmtId="0" fontId="8" fillId="0" borderId="0" xfId="68" applyFont="1" applyFill="1" applyBorder="1" applyAlignment="1">
      <alignment horizontal="distributed" vertical="center"/>
      <protection/>
    </xf>
    <xf numFmtId="0" fontId="8" fillId="0" borderId="13" xfId="68" applyFont="1" applyFill="1" applyBorder="1" applyAlignment="1">
      <alignment horizontal="distributed" vertical="center"/>
      <protection/>
    </xf>
    <xf numFmtId="0" fontId="8" fillId="0" borderId="10" xfId="68" applyFont="1" applyFill="1" applyBorder="1" applyAlignment="1">
      <alignment horizontal="distributed" vertical="center"/>
      <protection/>
    </xf>
    <xf numFmtId="0" fontId="8" fillId="0" borderId="14" xfId="68" applyFont="1" applyFill="1" applyBorder="1" applyAlignment="1">
      <alignment horizontal="distributed" vertical="center"/>
      <protection/>
    </xf>
    <xf numFmtId="0" fontId="8" fillId="0" borderId="54" xfId="68" applyFont="1" applyFill="1" applyBorder="1" applyAlignment="1">
      <alignment horizontal="distributed" vertical="center"/>
      <protection/>
    </xf>
    <xf numFmtId="0" fontId="8" fillId="0" borderId="70" xfId="68" applyFont="1" applyFill="1" applyBorder="1" applyAlignment="1">
      <alignment horizontal="distributed" vertical="center"/>
      <protection/>
    </xf>
    <xf numFmtId="0" fontId="8" fillId="0" borderId="77" xfId="68" applyFont="1" applyFill="1" applyBorder="1" applyAlignment="1">
      <alignment horizontal="distributed" vertical="center"/>
      <protection/>
    </xf>
    <xf numFmtId="0" fontId="8" fillId="0" borderId="25" xfId="68" applyFont="1" applyFill="1" applyBorder="1" applyAlignment="1">
      <alignment horizontal="distributed" vertical="center"/>
      <protection/>
    </xf>
    <xf numFmtId="0" fontId="8" fillId="0" borderId="30" xfId="68" applyFont="1" applyFill="1" applyBorder="1" applyAlignment="1">
      <alignment horizontal="distributed" vertical="center"/>
      <protection/>
    </xf>
    <xf numFmtId="0" fontId="8" fillId="0" borderId="26" xfId="68" applyFont="1" applyFill="1" applyBorder="1" applyAlignment="1">
      <alignment horizontal="distributed" vertical="center"/>
      <protection/>
    </xf>
    <xf numFmtId="0" fontId="8" fillId="0" borderId="31" xfId="68" applyFont="1" applyFill="1" applyBorder="1" applyAlignment="1">
      <alignment horizontal="distributed" vertical="center"/>
      <protection/>
    </xf>
    <xf numFmtId="0" fontId="37" fillId="0" borderId="21" xfId="68" applyFont="1" applyFill="1" applyBorder="1" applyAlignment="1">
      <alignment horizontal="center" vertical="center" wrapText="1"/>
      <protection/>
    </xf>
    <xf numFmtId="0" fontId="37" fillId="0" borderId="23" xfId="68" applyFont="1" applyFill="1" applyBorder="1" applyAlignment="1">
      <alignment horizontal="center" vertical="center" wrapText="1"/>
      <protection/>
    </xf>
    <xf numFmtId="0" fontId="8" fillId="0" borderId="55" xfId="68" applyFont="1" applyFill="1" applyBorder="1" applyAlignment="1">
      <alignment horizontal="distributed" vertical="center"/>
      <protection/>
    </xf>
    <xf numFmtId="0" fontId="8" fillId="0" borderId="78" xfId="68" applyFont="1" applyFill="1" applyBorder="1" applyAlignment="1">
      <alignment horizontal="distributed" vertical="center"/>
      <protection/>
    </xf>
    <xf numFmtId="0" fontId="8" fillId="0" borderId="74" xfId="68" applyFont="1" applyFill="1" applyBorder="1" applyAlignment="1">
      <alignment horizontal="distributed" vertical="center"/>
      <protection/>
    </xf>
    <xf numFmtId="0" fontId="8" fillId="0" borderId="29" xfId="68" applyFont="1" applyFill="1" applyBorder="1" applyAlignment="1">
      <alignment horizontal="distributed" vertical="center"/>
      <protection/>
    </xf>
    <xf numFmtId="0" fontId="8" fillId="0" borderId="35" xfId="68" applyFont="1" applyFill="1" applyBorder="1" applyAlignment="1">
      <alignment horizontal="distributed" vertical="center"/>
      <protection/>
    </xf>
    <xf numFmtId="0" fontId="8" fillId="0" borderId="79" xfId="68" applyFont="1" applyFill="1" applyBorder="1" applyAlignment="1">
      <alignment horizontal="distributed" vertical="center"/>
      <protection/>
    </xf>
    <xf numFmtId="0" fontId="8" fillId="0" borderId="80" xfId="68" applyFont="1" applyFill="1" applyBorder="1" applyAlignment="1">
      <alignment horizontal="distributed" vertical="center"/>
      <protection/>
    </xf>
    <xf numFmtId="0" fontId="8" fillId="0" borderId="28" xfId="68" applyFont="1" applyFill="1" applyBorder="1" applyAlignment="1">
      <alignment horizontal="distributed" vertical="center"/>
      <protection/>
    </xf>
    <xf numFmtId="0" fontId="8" fillId="0" borderId="34" xfId="68" applyFont="1" applyFill="1" applyBorder="1" applyAlignment="1">
      <alignment horizontal="distributed" vertical="center"/>
      <protection/>
    </xf>
    <xf numFmtId="0" fontId="2" fillId="28" borderId="0" xfId="0" applyFont="1" applyFill="1" applyBorder="1" applyAlignment="1">
      <alignment horizontal="right"/>
    </xf>
    <xf numFmtId="0" fontId="5" fillId="24" borderId="43" xfId="0" applyFont="1" applyFill="1" applyBorder="1" applyAlignment="1">
      <alignment horizontal="distributed" vertical="center"/>
    </xf>
    <xf numFmtId="0" fontId="5" fillId="24" borderId="15" xfId="0" applyFont="1" applyFill="1" applyBorder="1" applyAlignment="1">
      <alignment horizontal="distributed" vertical="center"/>
    </xf>
    <xf numFmtId="0" fontId="5" fillId="24" borderId="16" xfId="0" applyFont="1" applyFill="1" applyBorder="1" applyAlignment="1">
      <alignment horizontal="distributed" vertical="center"/>
    </xf>
    <xf numFmtId="0" fontId="5" fillId="24" borderId="13" xfId="0" applyFont="1" applyFill="1" applyBorder="1" applyAlignment="1">
      <alignment horizontal="distributed" vertical="center"/>
    </xf>
    <xf numFmtId="0" fontId="5" fillId="24" borderId="45" xfId="0" applyFont="1" applyFill="1" applyBorder="1" applyAlignment="1">
      <alignment horizontal="distributed" vertical="center"/>
    </xf>
    <xf numFmtId="0" fontId="5" fillId="24" borderId="38" xfId="0" applyFont="1" applyFill="1" applyBorder="1" applyAlignment="1">
      <alignment horizontal="distributed" vertical="center"/>
    </xf>
    <xf numFmtId="0" fontId="2" fillId="28" borderId="41" xfId="0" applyFont="1" applyFill="1" applyBorder="1" applyAlignment="1">
      <alignment horizontal="center"/>
    </xf>
    <xf numFmtId="0" fontId="5" fillId="24" borderId="39" xfId="0" applyFont="1" applyFill="1" applyBorder="1" applyAlignment="1">
      <alignment horizontal="distributed" vertical="center" wrapText="1"/>
    </xf>
    <xf numFmtId="0" fontId="5" fillId="24" borderId="18" xfId="0" applyFont="1" applyFill="1" applyBorder="1" applyAlignment="1">
      <alignment horizontal="distributed" vertical="center" wrapText="1"/>
    </xf>
    <xf numFmtId="0" fontId="5" fillId="24" borderId="45" xfId="0" applyFont="1" applyFill="1" applyBorder="1" applyAlignment="1">
      <alignment horizontal="distributed" vertical="center" wrapText="1"/>
    </xf>
    <xf numFmtId="0" fontId="5" fillId="24" borderId="38" xfId="0" applyFont="1" applyFill="1" applyBorder="1" applyAlignment="1">
      <alignment horizontal="distributed" vertical="center" wrapText="1"/>
    </xf>
    <xf numFmtId="0" fontId="38" fillId="24" borderId="39" xfId="0" applyFont="1" applyFill="1" applyBorder="1" applyAlignment="1">
      <alignment horizontal="distributed" vertical="center" wrapText="1"/>
    </xf>
    <xf numFmtId="0" fontId="38" fillId="24" borderId="18" xfId="0" applyFont="1" applyFill="1" applyBorder="1" applyAlignment="1">
      <alignment horizontal="distributed" vertical="center" wrapText="1"/>
    </xf>
    <xf numFmtId="0" fontId="38" fillId="24" borderId="45" xfId="0" applyFont="1" applyFill="1" applyBorder="1" applyAlignment="1">
      <alignment horizontal="distributed" vertical="center" wrapText="1"/>
    </xf>
    <xf numFmtId="0" fontId="38" fillId="24" borderId="38" xfId="0" applyFont="1" applyFill="1" applyBorder="1" applyAlignment="1">
      <alignment horizontal="distributed" vertical="center" wrapText="1"/>
    </xf>
    <xf numFmtId="0" fontId="5" fillId="24" borderId="43" xfId="0" applyFont="1" applyFill="1" applyBorder="1" applyAlignment="1">
      <alignment horizontal="distributed" vertical="center" wrapText="1"/>
    </xf>
    <xf numFmtId="0" fontId="5" fillId="24" borderId="15" xfId="0" applyFont="1" applyFill="1" applyBorder="1" applyAlignment="1">
      <alignment horizontal="distributed" vertical="center" wrapText="1"/>
    </xf>
    <xf numFmtId="0" fontId="5" fillId="24" borderId="16" xfId="0" applyFont="1" applyFill="1" applyBorder="1" applyAlignment="1">
      <alignment horizontal="distributed" vertical="center" wrapText="1"/>
    </xf>
    <xf numFmtId="0" fontId="5" fillId="24" borderId="13" xfId="0" applyFont="1" applyFill="1" applyBorder="1" applyAlignment="1">
      <alignment horizontal="distributed" vertical="center" wrapText="1"/>
    </xf>
    <xf numFmtId="0" fontId="5" fillId="24" borderId="41" xfId="0" applyFont="1" applyFill="1" applyBorder="1" applyAlignment="1">
      <alignment horizontal="distributed" vertical="center"/>
    </xf>
    <xf numFmtId="0" fontId="5" fillId="24" borderId="0" xfId="0" applyFont="1" applyFill="1" applyBorder="1" applyAlignment="1">
      <alignment horizontal="distributed" vertical="center"/>
    </xf>
    <xf numFmtId="0" fontId="5" fillId="24" borderId="36" xfId="0" applyFont="1" applyFill="1" applyBorder="1" applyAlignment="1">
      <alignment horizontal="distributed" vertical="center"/>
    </xf>
    <xf numFmtId="0" fontId="5" fillId="24" borderId="54" xfId="0" applyFont="1" applyFill="1" applyBorder="1" applyAlignment="1">
      <alignment horizontal="distributed" vertical="center"/>
    </xf>
    <xf numFmtId="0" fontId="5" fillId="24" borderId="70" xfId="0" applyFont="1" applyFill="1" applyBorder="1" applyAlignment="1">
      <alignment horizontal="distributed" vertical="center"/>
    </xf>
    <xf numFmtId="0" fontId="5" fillId="24" borderId="48" xfId="0" applyFont="1" applyFill="1" applyBorder="1" applyAlignment="1">
      <alignment horizontal="distributed" vertical="center"/>
    </xf>
    <xf numFmtId="0" fontId="2" fillId="24" borderId="41" xfId="0" applyFont="1" applyFill="1" applyBorder="1" applyAlignment="1">
      <alignment/>
    </xf>
    <xf numFmtId="0" fontId="2" fillId="24" borderId="41" xfId="0" applyFont="1" applyFill="1" applyBorder="1" applyAlignment="1">
      <alignment horizontal="right"/>
    </xf>
    <xf numFmtId="0" fontId="8" fillId="0" borderId="42" xfId="0" applyFont="1" applyBorder="1" applyAlignment="1">
      <alignment horizontal="distributed" vertical="center"/>
    </xf>
    <xf numFmtId="0" fontId="8" fillId="0" borderId="37" xfId="0" applyFont="1" applyBorder="1" applyAlignment="1">
      <alignment horizontal="distributed" vertical="center"/>
    </xf>
    <xf numFmtId="0" fontId="8" fillId="0" borderId="15" xfId="0" applyFont="1" applyBorder="1" applyAlignment="1">
      <alignment horizontal="distributed" vertical="center"/>
    </xf>
    <xf numFmtId="0" fontId="8" fillId="0" borderId="38" xfId="0" applyFont="1" applyBorder="1" applyAlignment="1">
      <alignment horizontal="distributed" vertical="center"/>
    </xf>
    <xf numFmtId="0" fontId="8" fillId="0" borderId="54" xfId="0" applyFont="1" applyBorder="1" applyAlignment="1">
      <alignment horizontal="distributed" vertical="center"/>
    </xf>
    <xf numFmtId="0" fontId="8" fillId="0" borderId="48" xfId="0" applyFont="1" applyBorder="1" applyAlignment="1">
      <alignment horizontal="distributed" vertical="center"/>
    </xf>
    <xf numFmtId="0" fontId="8" fillId="0" borderId="42"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43" xfId="0" applyFont="1" applyBorder="1" applyAlignment="1">
      <alignment horizontal="distributed" vertical="center"/>
    </xf>
    <xf numFmtId="0" fontId="8" fillId="0" borderId="45" xfId="0" applyFont="1" applyBorder="1" applyAlignment="1">
      <alignment horizontal="distributed" vertical="center"/>
    </xf>
    <xf numFmtId="0" fontId="8" fillId="0" borderId="43" xfId="0" applyFont="1" applyBorder="1" applyAlignment="1">
      <alignment horizontal="distributed" vertical="center" wrapText="1"/>
    </xf>
    <xf numFmtId="0" fontId="8" fillId="0" borderId="45" xfId="0" applyFont="1" applyBorder="1" applyAlignment="1">
      <alignment horizontal="distributed" vertical="center" wrapText="1"/>
    </xf>
    <xf numFmtId="0" fontId="31" fillId="0" borderId="41" xfId="0" applyFont="1" applyFill="1" applyBorder="1" applyAlignment="1">
      <alignment horizontal="right"/>
    </xf>
    <xf numFmtId="0" fontId="31" fillId="0" borderId="41" xfId="0" applyFont="1" applyBorder="1" applyAlignment="1">
      <alignment horizontal="right"/>
    </xf>
    <xf numFmtId="49" fontId="31" fillId="0" borderId="10" xfId="0" applyNumberFormat="1" applyFont="1" applyBorder="1" applyAlignment="1">
      <alignment horizontal="right"/>
    </xf>
    <xf numFmtId="0" fontId="2" fillId="28" borderId="41" xfId="0" applyFont="1" applyFill="1" applyBorder="1" applyAlignment="1">
      <alignment horizontal="left" vertical="center"/>
    </xf>
    <xf numFmtId="0" fontId="5" fillId="28" borderId="43" xfId="0" applyFont="1" applyFill="1" applyBorder="1" applyAlignment="1">
      <alignment horizontal="distributed" vertical="center" wrapText="1"/>
    </xf>
    <xf numFmtId="0" fontId="5" fillId="28" borderId="15" xfId="0" applyFont="1" applyFill="1" applyBorder="1" applyAlignment="1">
      <alignment horizontal="distributed" vertical="center" wrapText="1"/>
    </xf>
    <xf numFmtId="0" fontId="5" fillId="28" borderId="45" xfId="0" applyFont="1" applyFill="1" applyBorder="1" applyAlignment="1">
      <alignment horizontal="distributed" vertical="center" wrapText="1"/>
    </xf>
    <xf numFmtId="0" fontId="5" fillId="28" borderId="38" xfId="0" applyFont="1" applyFill="1" applyBorder="1" applyAlignment="1">
      <alignment horizontal="distributed" vertical="center" wrapText="1"/>
    </xf>
    <xf numFmtId="0" fontId="5" fillId="28" borderId="41" xfId="0" applyFont="1" applyFill="1" applyBorder="1" applyAlignment="1">
      <alignment horizontal="distributed" vertical="center" wrapText="1"/>
    </xf>
    <xf numFmtId="0" fontId="5" fillId="28" borderId="36" xfId="0" applyFont="1" applyFill="1" applyBorder="1" applyAlignment="1">
      <alignment horizontal="distributed" vertical="center" wrapText="1"/>
    </xf>
    <xf numFmtId="0" fontId="2" fillId="28" borderId="41" xfId="0" applyFont="1" applyFill="1" applyBorder="1" applyAlignment="1">
      <alignment/>
    </xf>
    <xf numFmtId="0" fontId="41" fillId="0" borderId="15" xfId="0" applyFont="1" applyFill="1" applyBorder="1" applyAlignment="1">
      <alignment horizontal="distributed" vertical="center"/>
    </xf>
    <xf numFmtId="0" fontId="41" fillId="0" borderId="38" xfId="0" applyFont="1" applyFill="1" applyBorder="1" applyAlignment="1">
      <alignment horizontal="distributed" vertical="center"/>
    </xf>
    <xf numFmtId="0" fontId="41" fillId="0" borderId="15" xfId="0" applyFont="1" applyFill="1" applyBorder="1" applyAlignment="1">
      <alignment horizontal="distributed" vertical="center" wrapText="1"/>
    </xf>
    <xf numFmtId="0" fontId="41" fillId="0" borderId="38" xfId="0" applyFont="1" applyFill="1" applyBorder="1" applyAlignment="1">
      <alignment horizontal="distributed" vertical="center" wrapText="1"/>
    </xf>
    <xf numFmtId="0" fontId="8" fillId="0" borderId="42" xfId="0" applyFont="1" applyFill="1" applyBorder="1" applyAlignment="1">
      <alignment horizontal="distributed" vertical="center"/>
    </xf>
    <xf numFmtId="0" fontId="8" fillId="0" borderId="37" xfId="0" applyFont="1" applyFill="1" applyBorder="1" applyAlignment="1">
      <alignment horizontal="distributed" vertical="center"/>
    </xf>
    <xf numFmtId="0" fontId="8" fillId="0" borderId="54" xfId="0" applyFont="1" applyFill="1" applyBorder="1" applyAlignment="1">
      <alignment horizontal="distributed" vertical="center"/>
    </xf>
    <xf numFmtId="0" fontId="8" fillId="0" borderId="48"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42" xfId="0" applyFont="1" applyFill="1" applyBorder="1" applyAlignment="1">
      <alignment horizontal="distributed" vertical="center"/>
    </xf>
    <xf numFmtId="0" fontId="8" fillId="0" borderId="37" xfId="0" applyFont="1" applyFill="1" applyBorder="1" applyAlignment="1">
      <alignment horizontal="distributed" vertical="center"/>
    </xf>
    <xf numFmtId="0" fontId="41" fillId="28" borderId="42" xfId="0" applyFont="1" applyFill="1" applyBorder="1" applyAlignment="1">
      <alignment horizontal="distributed" vertical="center" wrapText="1"/>
    </xf>
    <xf numFmtId="0" fontId="41" fillId="28" borderId="37" xfId="0" applyFont="1" applyFill="1" applyBorder="1" applyAlignment="1">
      <alignment horizontal="distributed" vertical="center" wrapText="1"/>
    </xf>
    <xf numFmtId="0" fontId="8" fillId="28" borderId="42" xfId="0" applyFont="1" applyFill="1" applyBorder="1" applyAlignment="1">
      <alignment horizontal="distributed" vertical="center"/>
    </xf>
    <xf numFmtId="0" fontId="8" fillId="28" borderId="37" xfId="0" applyFont="1" applyFill="1" applyBorder="1" applyAlignment="1">
      <alignment horizontal="distributed" vertical="center"/>
    </xf>
    <xf numFmtId="0" fontId="41" fillId="28" borderId="15" xfId="0" applyFont="1" applyFill="1" applyBorder="1" applyAlignment="1">
      <alignment horizontal="distributed" vertical="center"/>
    </xf>
    <xf numFmtId="0" fontId="41" fillId="28" borderId="38" xfId="0" applyFont="1" applyFill="1" applyBorder="1" applyAlignment="1">
      <alignment horizontal="distributed" vertical="center"/>
    </xf>
    <xf numFmtId="0" fontId="41" fillId="28" borderId="42" xfId="0" applyFont="1" applyFill="1" applyBorder="1" applyAlignment="1">
      <alignment horizontal="distributed" vertical="center"/>
    </xf>
    <xf numFmtId="0" fontId="41" fillId="28" borderId="37" xfId="0" applyFont="1" applyFill="1" applyBorder="1" applyAlignment="1">
      <alignment horizontal="distributed" vertical="center"/>
    </xf>
    <xf numFmtId="0" fontId="41" fillId="28" borderId="43" xfId="0" applyFont="1" applyFill="1" applyBorder="1" applyAlignment="1">
      <alignment horizontal="distributed" vertical="center" wrapText="1"/>
    </xf>
    <xf numFmtId="0" fontId="41" fillId="28" borderId="45" xfId="0" applyFont="1" applyFill="1" applyBorder="1" applyAlignment="1">
      <alignment horizontal="distributed" vertical="center" wrapText="1"/>
    </xf>
    <xf numFmtId="0" fontId="5" fillId="0" borderId="15" xfId="0" applyFont="1" applyBorder="1" applyAlignment="1">
      <alignment vertical="center"/>
    </xf>
    <xf numFmtId="0" fontId="5" fillId="0" borderId="13" xfId="0" applyFont="1" applyBorder="1" applyAlignment="1">
      <alignment vertical="center"/>
    </xf>
    <xf numFmtId="0" fontId="5" fillId="0" borderId="38" xfId="0" applyFont="1" applyBorder="1" applyAlignment="1">
      <alignment vertical="center"/>
    </xf>
    <xf numFmtId="0" fontId="5" fillId="0" borderId="54" xfId="0" applyFont="1" applyBorder="1" applyAlignment="1">
      <alignment horizontal="distributed" vertical="center"/>
    </xf>
    <xf numFmtId="0" fontId="5" fillId="0" borderId="70" xfId="0" applyFont="1" applyBorder="1" applyAlignment="1">
      <alignment horizontal="distributed" vertical="center"/>
    </xf>
    <xf numFmtId="0" fontId="5" fillId="0" borderId="48" xfId="0" applyFont="1" applyBorder="1" applyAlignment="1">
      <alignment horizontal="distributed" vertical="center"/>
    </xf>
    <xf numFmtId="0" fontId="5" fillId="0" borderId="11" xfId="0" applyFont="1" applyBorder="1" applyAlignment="1">
      <alignment horizontal="distributed" vertical="center" wrapText="1"/>
    </xf>
    <xf numFmtId="0" fontId="5" fillId="0" borderId="37" xfId="0" applyFont="1" applyBorder="1" applyAlignment="1">
      <alignment horizontal="distributed" vertical="center" wrapText="1"/>
    </xf>
    <xf numFmtId="0" fontId="8" fillId="24" borderId="48" xfId="69" applyFont="1" applyFill="1" applyBorder="1" applyAlignment="1">
      <alignment horizontal="center" vertical="center"/>
      <protection/>
    </xf>
    <xf numFmtId="0" fontId="8" fillId="24" borderId="46" xfId="69" applyFont="1" applyFill="1" applyBorder="1" applyAlignment="1">
      <alignment horizontal="center" vertical="center"/>
      <protection/>
    </xf>
    <xf numFmtId="0" fontId="8" fillId="24" borderId="54" xfId="69" applyFont="1" applyFill="1" applyBorder="1" applyAlignment="1">
      <alignment horizontal="center" vertical="center" shrinkToFit="1"/>
      <protection/>
    </xf>
    <xf numFmtId="0" fontId="8" fillId="24" borderId="70" xfId="69" applyFont="1" applyFill="1" applyBorder="1" applyAlignment="1">
      <alignment horizontal="center" vertical="center" shrinkToFit="1"/>
      <protection/>
    </xf>
    <xf numFmtId="0" fontId="8" fillId="24" borderId="81" xfId="69" applyFont="1" applyFill="1" applyBorder="1" applyAlignment="1">
      <alignment horizontal="center" vertical="center"/>
      <protection/>
    </xf>
    <xf numFmtId="0" fontId="8" fillId="24" borderId="54" xfId="69" applyFont="1" applyFill="1" applyBorder="1" applyAlignment="1">
      <alignment horizontal="center" vertical="center"/>
      <protection/>
    </xf>
    <xf numFmtId="0" fontId="55" fillId="24" borderId="41" xfId="69" applyFont="1" applyFill="1" applyBorder="1" applyAlignment="1">
      <alignment horizontal="left" vertical="center" shrinkToFit="1"/>
      <protection/>
    </xf>
    <xf numFmtId="0" fontId="8" fillId="24" borderId="42" xfId="69" applyFont="1" applyFill="1" applyBorder="1" applyAlignment="1">
      <alignment horizontal="center" vertical="center"/>
      <protection/>
    </xf>
    <xf numFmtId="0" fontId="8" fillId="24" borderId="37" xfId="69" applyFont="1" applyFill="1" applyBorder="1" applyAlignment="1">
      <alignment horizontal="center" vertical="center"/>
      <protection/>
    </xf>
    <xf numFmtId="0" fontId="10" fillId="0" borderId="0" xfId="0" applyFont="1" applyBorder="1" applyAlignment="1">
      <alignment horizontal="distributed"/>
    </xf>
    <xf numFmtId="0" fontId="10" fillId="0" borderId="13" xfId="0" applyFont="1" applyBorder="1" applyAlignment="1">
      <alignment horizontal="distributed"/>
    </xf>
    <xf numFmtId="38" fontId="10" fillId="0" borderId="68" xfId="50" applyFont="1" applyFill="1" applyBorder="1" applyAlignment="1">
      <alignment horizontal="distributed"/>
    </xf>
    <xf numFmtId="0" fontId="10" fillId="0" borderId="13" xfId="0" applyFont="1" applyFill="1" applyBorder="1" applyAlignment="1">
      <alignment horizontal="distributed"/>
    </xf>
    <xf numFmtId="0" fontId="5" fillId="0" borderId="43" xfId="0" applyFont="1" applyBorder="1" applyAlignment="1">
      <alignment horizontal="distributed" vertical="center"/>
    </xf>
    <xf numFmtId="0" fontId="5" fillId="0" borderId="45" xfId="0" applyFont="1" applyBorder="1" applyAlignment="1">
      <alignment horizontal="distributed" vertical="center"/>
    </xf>
    <xf numFmtId="0" fontId="10" fillId="0" borderId="68" xfId="0" applyFont="1" applyFill="1" applyBorder="1" applyAlignment="1">
      <alignment horizontal="distributed"/>
    </xf>
    <xf numFmtId="38" fontId="10" fillId="0" borderId="13" xfId="50" applyFont="1" applyFill="1" applyBorder="1" applyAlignment="1">
      <alignment horizontal="distributed"/>
    </xf>
    <xf numFmtId="0" fontId="8" fillId="0" borderId="82" xfId="0" applyFont="1" applyBorder="1" applyAlignment="1">
      <alignment horizontal="right"/>
    </xf>
    <xf numFmtId="0" fontId="8" fillId="0" borderId="42" xfId="0" applyFont="1" applyBorder="1" applyAlignment="1">
      <alignment horizontal="right"/>
    </xf>
    <xf numFmtId="0" fontId="8" fillId="0" borderId="83" xfId="0" applyFont="1" applyBorder="1" applyAlignment="1">
      <alignment horizontal="left"/>
    </xf>
    <xf numFmtId="0" fontId="8" fillId="0" borderId="37" xfId="0" applyFont="1" applyBorder="1" applyAlignment="1">
      <alignment horizontal="left"/>
    </xf>
    <xf numFmtId="0" fontId="8" fillId="0" borderId="13" xfId="0" applyFont="1" applyFill="1" applyBorder="1" applyAlignment="1">
      <alignment horizontal="distributed"/>
    </xf>
    <xf numFmtId="0" fontId="5" fillId="0" borderId="41" xfId="0" applyFont="1" applyBorder="1" applyAlignment="1">
      <alignment horizontal="distributed" vertical="center"/>
    </xf>
    <xf numFmtId="0" fontId="5" fillId="0" borderId="36" xfId="0" applyFont="1" applyBorder="1" applyAlignment="1">
      <alignment horizontal="distributed" vertical="center"/>
    </xf>
    <xf numFmtId="0" fontId="5" fillId="0" borderId="42" xfId="0" applyFont="1" applyBorder="1" applyAlignment="1">
      <alignment horizontal="distributed" vertical="center"/>
    </xf>
    <xf numFmtId="0" fontId="5" fillId="0" borderId="37" xfId="0" applyFont="1" applyBorder="1" applyAlignment="1">
      <alignment horizontal="distributed" vertical="center"/>
    </xf>
    <xf numFmtId="0" fontId="10" fillId="0" borderId="0" xfId="0" applyFont="1" applyFill="1" applyBorder="1" applyAlignment="1">
      <alignment horizontal="distributed"/>
    </xf>
    <xf numFmtId="0" fontId="8" fillId="0" borderId="41" xfId="0" applyFont="1" applyBorder="1" applyAlignment="1">
      <alignment horizontal="right" vertical="top"/>
    </xf>
    <xf numFmtId="0" fontId="8" fillId="0" borderId="41" xfId="0" applyFont="1" applyBorder="1" applyAlignment="1">
      <alignment/>
    </xf>
    <xf numFmtId="0" fontId="8" fillId="0" borderId="36" xfId="0" applyFont="1" applyBorder="1" applyAlignment="1">
      <alignment/>
    </xf>
    <xf numFmtId="0" fontId="8" fillId="24" borderId="12" xfId="70" applyFont="1" applyFill="1" applyBorder="1" applyAlignment="1">
      <alignment horizontal="center" vertical="center" shrinkToFit="1"/>
      <protection/>
    </xf>
    <xf numFmtId="0" fontId="8" fillId="24" borderId="37" xfId="70" applyFont="1" applyFill="1" applyBorder="1" applyAlignment="1">
      <alignment horizontal="center" vertical="center" shrinkToFit="1"/>
      <protection/>
    </xf>
    <xf numFmtId="0" fontId="8" fillId="24" borderId="39" xfId="70" applyFont="1" applyFill="1" applyBorder="1" applyAlignment="1">
      <alignment horizontal="distributed" vertical="center" shrinkToFit="1"/>
      <protection/>
    </xf>
    <xf numFmtId="0" fontId="8" fillId="24" borderId="61" xfId="70" applyFont="1" applyFill="1" applyBorder="1" applyAlignment="1">
      <alignment horizontal="distributed" vertical="center" shrinkToFit="1"/>
      <protection/>
    </xf>
    <xf numFmtId="0" fontId="8" fillId="24" borderId="18" xfId="70" applyFont="1" applyFill="1" applyBorder="1" applyAlignment="1">
      <alignment horizontal="distributed" vertical="center" shrinkToFit="1"/>
      <protection/>
    </xf>
    <xf numFmtId="0" fontId="8" fillId="24" borderId="15" xfId="70" applyFont="1" applyFill="1" applyBorder="1" applyAlignment="1">
      <alignment horizontal="center" vertical="center" shrinkToFit="1"/>
      <protection/>
    </xf>
    <xf numFmtId="0" fontId="8" fillId="24" borderId="13" xfId="70" applyFont="1" applyFill="1" applyBorder="1" applyAlignment="1">
      <alignment horizontal="center" vertical="center" shrinkToFit="1"/>
      <protection/>
    </xf>
    <xf numFmtId="0" fontId="8" fillId="24" borderId="38" xfId="70" applyFont="1" applyFill="1" applyBorder="1" applyAlignment="1">
      <alignment horizontal="center" vertical="center" shrinkToFit="1"/>
      <protection/>
    </xf>
    <xf numFmtId="0" fontId="8" fillId="24" borderId="42" xfId="70" applyFont="1" applyFill="1" applyBorder="1" applyAlignment="1">
      <alignment horizontal="center" vertical="center" shrinkToFit="1"/>
      <protection/>
    </xf>
    <xf numFmtId="0" fontId="8" fillId="24" borderId="61" xfId="70" applyFont="1" applyFill="1" applyBorder="1" applyAlignment="1">
      <alignment horizontal="center" vertical="center" wrapText="1" shrinkToFit="1"/>
      <protection/>
    </xf>
    <xf numFmtId="0" fontId="8" fillId="24" borderId="0" xfId="70" applyFont="1" applyFill="1" applyBorder="1" applyAlignment="1">
      <alignment horizontal="center" vertical="center" wrapText="1" shrinkToFit="1"/>
      <protection/>
    </xf>
    <xf numFmtId="0" fontId="8" fillId="24" borderId="36" xfId="70" applyFont="1" applyFill="1" applyBorder="1" applyAlignment="1">
      <alignment horizontal="center" vertical="center" wrapText="1" shrinkToFit="1"/>
      <protection/>
    </xf>
    <xf numFmtId="0" fontId="8" fillId="24" borderId="11" xfId="70" applyFont="1" applyFill="1" applyBorder="1" applyAlignment="1">
      <alignment horizontal="center" vertical="center" wrapText="1" shrinkToFit="1"/>
      <protection/>
    </xf>
    <xf numFmtId="0" fontId="8" fillId="24" borderId="12" xfId="70" applyFont="1" applyFill="1" applyBorder="1" applyAlignment="1">
      <alignment horizontal="center" vertical="center" wrapText="1" shrinkToFit="1"/>
      <protection/>
    </xf>
    <xf numFmtId="0" fontId="8" fillId="24" borderId="37" xfId="70" applyFont="1" applyFill="1" applyBorder="1" applyAlignment="1">
      <alignment horizontal="center" vertical="center" wrapText="1" shrinkToFit="1"/>
      <protection/>
    </xf>
    <xf numFmtId="0" fontId="8" fillId="24" borderId="43" xfId="70" applyFont="1" applyFill="1" applyBorder="1" applyAlignment="1">
      <alignment horizontal="center" vertical="center" shrinkToFit="1"/>
      <protection/>
    </xf>
    <xf numFmtId="0" fontId="8" fillId="24" borderId="16" xfId="70" applyFont="1" applyFill="1" applyBorder="1" applyAlignment="1">
      <alignment horizontal="center" vertical="center" shrinkToFit="1"/>
      <protection/>
    </xf>
    <xf numFmtId="0" fontId="8" fillId="24" borderId="45" xfId="70" applyFont="1" applyFill="1" applyBorder="1" applyAlignment="1">
      <alignment horizontal="center" vertical="center" shrinkToFit="1"/>
      <protection/>
    </xf>
    <xf numFmtId="0" fontId="8" fillId="24" borderId="70" xfId="70" applyNumberFormat="1" applyFont="1" applyFill="1" applyBorder="1" applyAlignment="1">
      <alignment horizontal="distributed" vertical="center" shrinkToFit="1"/>
      <protection/>
    </xf>
    <xf numFmtId="0" fontId="8" fillId="24" borderId="39" xfId="70" applyFont="1" applyFill="1" applyBorder="1" applyAlignment="1">
      <alignment horizontal="center" vertical="center" shrinkToFit="1"/>
      <protection/>
    </xf>
    <xf numFmtId="0" fontId="8" fillId="24" borderId="39" xfId="70" applyFont="1" applyFill="1" applyBorder="1" applyAlignment="1">
      <alignment horizontal="center" vertical="center" wrapText="1" shrinkToFit="1"/>
      <protection/>
    </xf>
    <xf numFmtId="0" fontId="8" fillId="24" borderId="49" xfId="70" applyFont="1" applyFill="1" applyBorder="1" applyAlignment="1">
      <alignment horizontal="center" vertical="center" wrapText="1" shrinkToFit="1"/>
      <protection/>
    </xf>
    <xf numFmtId="0" fontId="8" fillId="24" borderId="46" xfId="70" applyFont="1" applyFill="1" applyBorder="1" applyAlignment="1">
      <alignment horizontal="center" vertical="center" wrapText="1" shrinkToFit="1"/>
      <protection/>
    </xf>
    <xf numFmtId="0" fontId="8" fillId="24" borderId="16" xfId="70" applyFont="1" applyFill="1" applyBorder="1" applyAlignment="1">
      <alignment horizontal="center" vertical="center" wrapText="1" shrinkToFit="1"/>
      <protection/>
    </xf>
    <xf numFmtId="0" fontId="8" fillId="24" borderId="45" xfId="70" applyFont="1" applyFill="1" applyBorder="1" applyAlignment="1">
      <alignment horizontal="center" vertical="center" wrapText="1" shrinkToFit="1"/>
      <protection/>
    </xf>
    <xf numFmtId="0" fontId="8" fillId="24" borderId="42" xfId="70" applyFont="1" applyFill="1" applyBorder="1" applyAlignment="1">
      <alignment horizontal="center" vertical="center" wrapText="1" shrinkToFit="1"/>
      <protection/>
    </xf>
    <xf numFmtId="0" fontId="8" fillId="24" borderId="61" xfId="70" applyFont="1" applyFill="1" applyBorder="1" applyAlignment="1">
      <alignment horizontal="center" vertical="center" shrinkToFit="1"/>
      <protection/>
    </xf>
    <xf numFmtId="0" fontId="8" fillId="24" borderId="18" xfId="70" applyFont="1" applyFill="1" applyBorder="1" applyAlignment="1">
      <alignment horizontal="center" vertical="center" shrinkToFit="1"/>
      <protection/>
    </xf>
    <xf numFmtId="0" fontId="8" fillId="24" borderId="41" xfId="70" applyNumberFormat="1" applyFont="1" applyFill="1" applyBorder="1" applyAlignment="1">
      <alignment horizontal="center" vertical="center" shrinkToFit="1"/>
      <protection/>
    </xf>
    <xf numFmtId="0" fontId="8" fillId="24" borderId="15" xfId="70" applyNumberFormat="1" applyFont="1" applyFill="1" applyBorder="1" applyAlignment="1">
      <alignment horizontal="center" vertical="center" shrinkToFit="1"/>
      <protection/>
    </xf>
    <xf numFmtId="0" fontId="8" fillId="24" borderId="43" xfId="70" applyFont="1" applyFill="1" applyBorder="1" applyAlignment="1">
      <alignment horizontal="distributed" vertical="center" shrinkToFit="1"/>
      <protection/>
    </xf>
    <xf numFmtId="0" fontId="8" fillId="24" borderId="41" xfId="70" applyFont="1" applyFill="1" applyBorder="1" applyAlignment="1">
      <alignment horizontal="distributed" vertical="center" shrinkToFit="1"/>
      <protection/>
    </xf>
    <xf numFmtId="0" fontId="8" fillId="24" borderId="15" xfId="70" applyFont="1" applyFill="1" applyBorder="1" applyAlignment="1">
      <alignment horizontal="distributed" vertical="center" shrinkToFit="1"/>
      <protection/>
    </xf>
    <xf numFmtId="0" fontId="8" fillId="0" borderId="42" xfId="66" applyFont="1" applyFill="1" applyBorder="1" applyAlignment="1">
      <alignment horizontal="distributed" vertical="center" wrapText="1" shrinkToFit="1"/>
      <protection/>
    </xf>
    <xf numFmtId="0" fontId="8" fillId="0" borderId="12" xfId="66" applyFont="1" applyFill="1" applyBorder="1" applyAlignment="1">
      <alignment horizontal="distributed" vertical="center" wrapText="1" shrinkToFit="1"/>
      <protection/>
    </xf>
    <xf numFmtId="0" fontId="8" fillId="0" borderId="37" xfId="66" applyFont="1" applyFill="1" applyBorder="1" applyAlignment="1">
      <alignment horizontal="distributed" vertical="center" wrapText="1" shrinkToFit="1"/>
      <protection/>
    </xf>
    <xf numFmtId="38" fontId="8" fillId="0" borderId="42" xfId="50" applyFont="1" applyFill="1" applyBorder="1" applyAlignment="1">
      <alignment horizontal="distributed" vertical="center" wrapText="1" shrinkToFit="1"/>
    </xf>
    <xf numFmtId="38" fontId="8" fillId="0" borderId="12" xfId="50" applyFont="1" applyFill="1" applyBorder="1" applyAlignment="1">
      <alignment horizontal="distributed" vertical="center" wrapText="1" shrinkToFit="1"/>
    </xf>
    <xf numFmtId="38" fontId="8" fillId="0" borderId="37" xfId="50" applyFont="1" applyFill="1" applyBorder="1" applyAlignment="1">
      <alignment horizontal="distributed" vertical="center" wrapText="1" shrinkToFit="1"/>
    </xf>
    <xf numFmtId="0" fontId="8" fillId="0" borderId="43" xfId="66" applyFont="1" applyFill="1" applyBorder="1" applyAlignment="1">
      <alignment horizontal="distributed" vertical="center" wrapText="1" shrinkToFit="1"/>
      <protection/>
    </xf>
    <xf numFmtId="0" fontId="8" fillId="0" borderId="16" xfId="66" applyFont="1" applyFill="1" applyBorder="1" applyAlignment="1">
      <alignment horizontal="distributed" vertical="center" wrapText="1" shrinkToFit="1"/>
      <protection/>
    </xf>
    <xf numFmtId="0" fontId="8" fillId="0" borderId="45" xfId="66" applyFont="1" applyFill="1" applyBorder="1" applyAlignment="1">
      <alignment horizontal="distributed" vertical="center" wrapText="1" shrinkToFit="1"/>
      <protection/>
    </xf>
    <xf numFmtId="0" fontId="2" fillId="0" borderId="10" xfId="66" applyFont="1" applyBorder="1" applyAlignment="1">
      <alignment horizontal="right"/>
      <protection/>
    </xf>
    <xf numFmtId="0" fontId="8" fillId="0" borderId="15" xfId="66" applyFont="1" applyFill="1" applyBorder="1" applyAlignment="1">
      <alignment horizontal="distributed" vertical="center" wrapText="1" shrinkToFit="1"/>
      <protection/>
    </xf>
    <xf numFmtId="0" fontId="8" fillId="0" borderId="13" xfId="66" applyFont="1" applyFill="1" applyBorder="1" applyAlignment="1">
      <alignment horizontal="distributed" vertical="center" wrapText="1" shrinkToFit="1"/>
      <protection/>
    </xf>
    <xf numFmtId="0" fontId="8" fillId="0" borderId="38" xfId="66" applyFont="1" applyFill="1" applyBorder="1" applyAlignment="1">
      <alignment horizontal="distributed" vertical="center" wrapText="1" shrinkToFit="1"/>
      <protection/>
    </xf>
    <xf numFmtId="0" fontId="8" fillId="0" borderId="15" xfId="66" applyFont="1" applyFill="1" applyBorder="1" applyAlignment="1">
      <alignment horizontal="distributed" vertical="distributed" shrinkToFit="1"/>
      <protection/>
    </xf>
    <xf numFmtId="0" fontId="8" fillId="0" borderId="13" xfId="66" applyFont="1" applyFill="1" applyBorder="1" applyAlignment="1">
      <alignment horizontal="distributed" vertical="distributed" shrinkToFit="1"/>
      <protection/>
    </xf>
    <xf numFmtId="0" fontId="8" fillId="0" borderId="38" xfId="66" applyFont="1" applyFill="1" applyBorder="1" applyAlignment="1">
      <alignment horizontal="distributed" vertical="distributed" shrinkToFit="1"/>
      <protection/>
    </xf>
    <xf numFmtId="0" fontId="8" fillId="0" borderId="13" xfId="0" applyFont="1" applyBorder="1" applyAlignment="1">
      <alignment horizontal="distributed" vertical="center"/>
    </xf>
    <xf numFmtId="0" fontId="8" fillId="0" borderId="4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5" xfId="0" applyFont="1" applyFill="1" applyBorder="1" applyAlignment="1">
      <alignment horizontal="center" vertical="center"/>
    </xf>
    <xf numFmtId="0" fontId="47" fillId="0" borderId="10" xfId="0" applyFont="1" applyBorder="1" applyAlignment="1">
      <alignment horizontal="right"/>
    </xf>
    <xf numFmtId="0" fontId="8" fillId="0" borderId="4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70" xfId="0" applyFont="1" applyFill="1" applyBorder="1" applyAlignment="1">
      <alignment horizontal="distributed" vertical="center"/>
    </xf>
    <xf numFmtId="0" fontId="8" fillId="0" borderId="4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7" fillId="0" borderId="47" xfId="65" applyFont="1" applyFill="1" applyBorder="1" applyAlignment="1">
      <alignment horizontal="distributed" vertical="center"/>
      <protection/>
    </xf>
    <xf numFmtId="0" fontId="7" fillId="0" borderId="49" xfId="65" applyFont="1" applyFill="1" applyBorder="1" applyAlignment="1">
      <alignment horizontal="distributed" vertical="center"/>
      <protection/>
    </xf>
    <xf numFmtId="0" fontId="7" fillId="0" borderId="47" xfId="65" applyFont="1" applyFill="1" applyBorder="1" applyAlignment="1">
      <alignment horizontal="center" vertical="center"/>
      <protection/>
    </xf>
    <xf numFmtId="0" fontId="7" fillId="0" borderId="49" xfId="65" applyFont="1" applyFill="1" applyBorder="1" applyAlignment="1">
      <alignment horizontal="center" vertical="center"/>
      <protection/>
    </xf>
    <xf numFmtId="0" fontId="7" fillId="0" borderId="45" xfId="65" applyFont="1" applyFill="1" applyBorder="1" applyAlignment="1">
      <alignment horizontal="distributed" vertical="center"/>
      <protection/>
    </xf>
    <xf numFmtId="0" fontId="7" fillId="0" borderId="36" xfId="65" applyFont="1" applyFill="1" applyBorder="1" applyAlignment="1">
      <alignment horizontal="distributed" vertical="center"/>
      <protection/>
    </xf>
    <xf numFmtId="0" fontId="7" fillId="0" borderId="47" xfId="65" applyFont="1" applyFill="1" applyBorder="1" applyAlignment="1">
      <alignment horizontal="distributed" vertical="center" wrapText="1"/>
      <protection/>
    </xf>
    <xf numFmtId="0" fontId="7" fillId="0" borderId="46" xfId="65" applyFont="1" applyFill="1" applyBorder="1" applyAlignment="1">
      <alignment horizontal="distributed" vertical="center" wrapText="1"/>
      <protection/>
    </xf>
    <xf numFmtId="0" fontId="7" fillId="0" borderId="47" xfId="65" applyFont="1" applyFill="1" applyBorder="1" applyAlignment="1">
      <alignment horizontal="center" vertical="center" wrapText="1"/>
      <protection/>
    </xf>
    <xf numFmtId="0" fontId="7" fillId="0" borderId="46" xfId="65" applyFont="1" applyFill="1" applyBorder="1" applyAlignment="1">
      <alignment horizontal="center" vertical="center" wrapText="1"/>
      <protection/>
    </xf>
    <xf numFmtId="0" fontId="7" fillId="0" borderId="49" xfId="65" applyFont="1" applyFill="1" applyBorder="1" applyAlignment="1">
      <alignment horizontal="distributed" vertical="center" wrapText="1"/>
      <protection/>
    </xf>
    <xf numFmtId="0" fontId="7" fillId="0" borderId="84" xfId="65" applyFont="1" applyFill="1" applyBorder="1" applyAlignment="1">
      <alignment horizontal="distributed" vertical="center"/>
      <protection/>
    </xf>
    <xf numFmtId="0" fontId="7" fillId="0" borderId="85" xfId="65" applyFont="1" applyFill="1" applyBorder="1" applyAlignment="1">
      <alignment horizontal="center" vertical="center"/>
      <protection/>
    </xf>
    <xf numFmtId="0" fontId="7" fillId="0" borderId="86" xfId="65" applyFont="1" applyFill="1" applyBorder="1" applyAlignment="1">
      <alignment horizontal="center" vertical="center"/>
      <protection/>
    </xf>
    <xf numFmtId="0" fontId="66" fillId="0" borderId="36" xfId="0" applyFont="1" applyBorder="1" applyAlignment="1">
      <alignment horizontal="center" vertical="center"/>
    </xf>
    <xf numFmtId="0" fontId="7" fillId="0" borderId="49" xfId="65" applyFont="1" applyFill="1" applyBorder="1" applyAlignment="1">
      <alignment horizontal="center" vertical="center" wrapText="1"/>
      <protection/>
    </xf>
    <xf numFmtId="0" fontId="7" fillId="0" borderId="57" xfId="65" applyFont="1" applyFill="1" applyBorder="1" applyAlignment="1">
      <alignment horizontal="distributed" vertical="center"/>
      <protection/>
    </xf>
    <xf numFmtId="0" fontId="67" fillId="0" borderId="0" xfId="0" applyFont="1" applyBorder="1" applyAlignment="1">
      <alignment horizontal="center" vertical="center"/>
    </xf>
    <xf numFmtId="0" fontId="7" fillId="0" borderId="54" xfId="65" applyFont="1" applyFill="1" applyBorder="1" applyAlignment="1">
      <alignment horizontal="center" vertical="center" wrapText="1"/>
      <protection/>
    </xf>
    <xf numFmtId="0" fontId="7" fillId="0" borderId="70" xfId="65" applyFont="1" applyFill="1" applyBorder="1" applyAlignment="1">
      <alignment horizontal="center" vertical="center" wrapText="1"/>
      <protection/>
    </xf>
    <xf numFmtId="0" fontId="7" fillId="0" borderId="77" xfId="65" applyFont="1" applyFill="1" applyBorder="1" applyAlignment="1">
      <alignment horizontal="center" vertical="center" wrapText="1"/>
      <protection/>
    </xf>
    <xf numFmtId="0" fontId="7" fillId="0" borderId="84" xfId="65" applyFont="1" applyFill="1" applyBorder="1" applyAlignment="1">
      <alignment horizontal="distributed" vertical="center" wrapText="1"/>
      <protection/>
    </xf>
    <xf numFmtId="0" fontId="7" fillId="0" borderId="84" xfId="65" applyFont="1" applyFill="1" applyBorder="1" applyAlignment="1">
      <alignment horizontal="left" vertical="center" wrapText="1"/>
      <protection/>
    </xf>
    <xf numFmtId="0" fontId="7" fillId="0" borderId="49" xfId="65"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kakunen(H14)" xfId="65"/>
    <cellStyle name="標準_第10章　第14表2" xfId="66"/>
    <cellStyle name="標準_第10章　第３表2" xfId="67"/>
    <cellStyle name="標準_第10章　第４表2" xfId="68"/>
    <cellStyle name="標準_第10章-11-22" xfId="69"/>
    <cellStyle name="標準_第10表　13表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0</xdr:colOff>
      <xdr:row>8</xdr:row>
      <xdr:rowOff>38100</xdr:rowOff>
    </xdr:to>
    <xdr:sp>
      <xdr:nvSpPr>
        <xdr:cNvPr id="1" name="Line 1"/>
        <xdr:cNvSpPr>
          <a:spLocks/>
        </xdr:cNvSpPr>
      </xdr:nvSpPr>
      <xdr:spPr>
        <a:xfrm>
          <a:off x="47625" y="514350"/>
          <a:ext cx="46672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28</xdr:row>
      <xdr:rowOff>19050</xdr:rowOff>
    </xdr:from>
    <xdr:to>
      <xdr:col>1</xdr:col>
      <xdr:colOff>0</xdr:colOff>
      <xdr:row>34</xdr:row>
      <xdr:rowOff>38100</xdr:rowOff>
    </xdr:to>
    <xdr:sp>
      <xdr:nvSpPr>
        <xdr:cNvPr id="2" name="Line 1"/>
        <xdr:cNvSpPr>
          <a:spLocks/>
        </xdr:cNvSpPr>
      </xdr:nvSpPr>
      <xdr:spPr>
        <a:xfrm>
          <a:off x="47625" y="7924800"/>
          <a:ext cx="46672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0</xdr:col>
      <xdr:colOff>790575</xdr:colOff>
      <xdr:row>7</xdr:row>
      <xdr:rowOff>9525</xdr:rowOff>
    </xdr:to>
    <xdr:sp>
      <xdr:nvSpPr>
        <xdr:cNvPr id="1" name="Line 1"/>
        <xdr:cNvSpPr>
          <a:spLocks/>
        </xdr:cNvSpPr>
      </xdr:nvSpPr>
      <xdr:spPr>
        <a:xfrm>
          <a:off x="28575" y="514350"/>
          <a:ext cx="762000"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23</xdr:row>
      <xdr:rowOff>19050</xdr:rowOff>
    </xdr:from>
    <xdr:to>
      <xdr:col>1</xdr:col>
      <xdr:colOff>9525</xdr:colOff>
      <xdr:row>28</xdr:row>
      <xdr:rowOff>9525</xdr:rowOff>
    </xdr:to>
    <xdr:sp>
      <xdr:nvSpPr>
        <xdr:cNvPr id="2" name="Line 1"/>
        <xdr:cNvSpPr>
          <a:spLocks/>
        </xdr:cNvSpPr>
      </xdr:nvSpPr>
      <xdr:spPr>
        <a:xfrm>
          <a:off x="9525" y="7343775"/>
          <a:ext cx="790575"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238125</xdr:rowOff>
    </xdr:from>
    <xdr:to>
      <xdr:col>1</xdr:col>
      <xdr:colOff>0</xdr:colOff>
      <xdr:row>4</xdr:row>
      <xdr:rowOff>9525</xdr:rowOff>
    </xdr:to>
    <xdr:sp>
      <xdr:nvSpPr>
        <xdr:cNvPr id="1" name="Line 1"/>
        <xdr:cNvSpPr>
          <a:spLocks/>
        </xdr:cNvSpPr>
      </xdr:nvSpPr>
      <xdr:spPr>
        <a:xfrm>
          <a:off x="38100" y="571500"/>
          <a:ext cx="11715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2</xdr:col>
      <xdr:colOff>0</xdr:colOff>
      <xdr:row>4</xdr:row>
      <xdr:rowOff>0</xdr:rowOff>
    </xdr:to>
    <xdr:sp>
      <xdr:nvSpPr>
        <xdr:cNvPr id="1" name="Line 4"/>
        <xdr:cNvSpPr>
          <a:spLocks/>
        </xdr:cNvSpPr>
      </xdr:nvSpPr>
      <xdr:spPr>
        <a:xfrm>
          <a:off x="28575" y="533400"/>
          <a:ext cx="14192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7</xdr:col>
      <xdr:colOff>0</xdr:colOff>
      <xdr:row>3</xdr:row>
      <xdr:rowOff>257175</xdr:rowOff>
    </xdr:to>
    <xdr:sp>
      <xdr:nvSpPr>
        <xdr:cNvPr id="2" name="Line 6"/>
        <xdr:cNvSpPr>
          <a:spLocks/>
        </xdr:cNvSpPr>
      </xdr:nvSpPr>
      <xdr:spPr>
        <a:xfrm>
          <a:off x="3619500" y="533400"/>
          <a:ext cx="14478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5"/>
  <sheetViews>
    <sheetView tabSelected="1" view="pageBreakPreview" zoomScaleSheetLayoutView="100" zoomScalePageLayoutView="0" workbookViewId="0" topLeftCell="A1">
      <selection activeCell="F39" sqref="F39"/>
    </sheetView>
  </sheetViews>
  <sheetFormatPr defaultColWidth="9.00390625" defaultRowHeight="13.5"/>
  <cols>
    <col min="1" max="1" width="3.25390625" style="8" customWidth="1"/>
    <col min="2" max="2" width="11.875" style="4" customWidth="1"/>
    <col min="3" max="3" width="10.125" style="4" customWidth="1"/>
    <col min="4" max="4" width="11.25390625" style="4" customWidth="1"/>
    <col min="5" max="5" width="10.125" style="4" customWidth="1"/>
    <col min="6" max="6" width="11.75390625" style="4" customWidth="1"/>
    <col min="7" max="10" width="10.125" style="4" customWidth="1"/>
    <col min="11" max="16384" width="9.00390625" style="4" customWidth="1"/>
  </cols>
  <sheetData>
    <row r="1" s="11" customFormat="1" ht="16.5" customHeight="1">
      <c r="A1" s="37" t="s">
        <v>39</v>
      </c>
    </row>
    <row r="2" spans="1:11" ht="15" customHeight="1" thickBot="1">
      <c r="A2" s="5"/>
      <c r="B2" s="6"/>
      <c r="C2" s="6"/>
      <c r="D2" s="6"/>
      <c r="E2" s="6"/>
      <c r="F2" s="6"/>
      <c r="G2" s="6"/>
      <c r="H2" s="693"/>
      <c r="I2" s="693"/>
      <c r="J2" s="693"/>
      <c r="K2" s="7"/>
    </row>
    <row r="3" spans="1:11" s="8" customFormat="1" ht="15.75" customHeight="1">
      <c r="A3" s="694" t="s">
        <v>32</v>
      </c>
      <c r="B3" s="695"/>
      <c r="C3" s="688" t="s">
        <v>5</v>
      </c>
      <c r="D3" s="689"/>
      <c r="E3" s="688" t="s">
        <v>13</v>
      </c>
      <c r="F3" s="689"/>
      <c r="G3" s="688" t="s">
        <v>14</v>
      </c>
      <c r="H3" s="689"/>
      <c r="I3" s="688" t="s">
        <v>33</v>
      </c>
      <c r="J3" s="700"/>
      <c r="K3" s="9"/>
    </row>
    <row r="4" spans="1:11" s="8" customFormat="1" ht="15.75" customHeight="1">
      <c r="A4" s="696"/>
      <c r="B4" s="697"/>
      <c r="C4" s="691" t="s">
        <v>16</v>
      </c>
      <c r="D4" s="691" t="s">
        <v>17</v>
      </c>
      <c r="E4" s="691" t="s">
        <v>16</v>
      </c>
      <c r="F4" s="691" t="s">
        <v>17</v>
      </c>
      <c r="G4" s="691" t="s">
        <v>16</v>
      </c>
      <c r="H4" s="691" t="s">
        <v>17</v>
      </c>
      <c r="I4" s="691" t="s">
        <v>16</v>
      </c>
      <c r="J4" s="701" t="s">
        <v>17</v>
      </c>
      <c r="K4" s="9"/>
    </row>
    <row r="5" spans="1:11" s="8" customFormat="1" ht="15.75" customHeight="1">
      <c r="A5" s="698"/>
      <c r="B5" s="699"/>
      <c r="C5" s="692"/>
      <c r="D5" s="692"/>
      <c r="E5" s="692"/>
      <c r="F5" s="692"/>
      <c r="G5" s="692"/>
      <c r="H5" s="692"/>
      <c r="I5" s="692"/>
      <c r="J5" s="702"/>
      <c r="K5" s="9"/>
    </row>
    <row r="6" spans="1:10" ht="15.75" customHeight="1">
      <c r="A6" s="16"/>
      <c r="B6" s="17" t="s">
        <v>41</v>
      </c>
      <c r="C6" s="23">
        <v>1350</v>
      </c>
      <c r="D6" s="24">
        <v>12320</v>
      </c>
      <c r="E6" s="23">
        <v>92</v>
      </c>
      <c r="F6" s="25">
        <v>9162</v>
      </c>
      <c r="G6" s="24">
        <v>840</v>
      </c>
      <c r="H6" s="23">
        <v>3158</v>
      </c>
      <c r="I6" s="23">
        <v>418</v>
      </c>
      <c r="J6" s="24">
        <v>0</v>
      </c>
    </row>
    <row r="7" spans="1:10" ht="15.75" customHeight="1">
      <c r="A7" s="16"/>
      <c r="B7" s="38">
        <v>35</v>
      </c>
      <c r="C7" s="23">
        <v>1496</v>
      </c>
      <c r="D7" s="24">
        <v>16843</v>
      </c>
      <c r="E7" s="23">
        <v>111</v>
      </c>
      <c r="F7" s="25">
        <v>12438</v>
      </c>
      <c r="G7" s="24">
        <v>945</v>
      </c>
      <c r="H7" s="23">
        <v>4405</v>
      </c>
      <c r="I7" s="23">
        <v>440</v>
      </c>
      <c r="J7" s="24">
        <v>0</v>
      </c>
    </row>
    <row r="8" spans="1:10" ht="15.75" customHeight="1">
      <c r="A8" s="19"/>
      <c r="B8" s="38">
        <v>40</v>
      </c>
      <c r="C8" s="23">
        <v>1557</v>
      </c>
      <c r="D8" s="24">
        <v>22000</v>
      </c>
      <c r="E8" s="23">
        <v>128</v>
      </c>
      <c r="F8" s="25">
        <v>16778</v>
      </c>
      <c r="G8" s="24">
        <v>992</v>
      </c>
      <c r="H8" s="23">
        <v>5222</v>
      </c>
      <c r="I8" s="23">
        <v>437</v>
      </c>
      <c r="J8" s="24">
        <v>0</v>
      </c>
    </row>
    <row r="9" spans="1:10" ht="15.75" customHeight="1">
      <c r="A9" s="19"/>
      <c r="B9" s="38">
        <v>45</v>
      </c>
      <c r="C9" s="23">
        <v>1642</v>
      </c>
      <c r="D9" s="24">
        <v>27645</v>
      </c>
      <c r="E9" s="23">
        <v>133</v>
      </c>
      <c r="F9" s="25">
        <v>21225</v>
      </c>
      <c r="G9" s="24">
        <v>1071</v>
      </c>
      <c r="H9" s="23">
        <v>6420</v>
      </c>
      <c r="I9" s="23">
        <v>438</v>
      </c>
      <c r="J9" s="24">
        <v>0</v>
      </c>
    </row>
    <row r="10" spans="1:10" ht="15.75" customHeight="1">
      <c r="A10" s="19"/>
      <c r="B10" s="38">
        <v>50</v>
      </c>
      <c r="C10" s="23">
        <v>1683</v>
      </c>
      <c r="D10" s="24">
        <v>30955</v>
      </c>
      <c r="E10" s="23">
        <v>139</v>
      </c>
      <c r="F10" s="25">
        <v>24233</v>
      </c>
      <c r="G10" s="24">
        <v>1118</v>
      </c>
      <c r="H10" s="23">
        <v>6722</v>
      </c>
      <c r="I10" s="23">
        <v>426</v>
      </c>
      <c r="J10" s="24">
        <v>0</v>
      </c>
    </row>
    <row r="11" spans="1:10" ht="15.75" customHeight="1">
      <c r="A11" s="690" t="s">
        <v>34</v>
      </c>
      <c r="B11" s="38">
        <v>55</v>
      </c>
      <c r="C11" s="23">
        <v>1842</v>
      </c>
      <c r="D11" s="24">
        <v>34133</v>
      </c>
      <c r="E11" s="23">
        <v>154</v>
      </c>
      <c r="F11" s="25">
        <v>26993</v>
      </c>
      <c r="G11" s="24">
        <v>1202</v>
      </c>
      <c r="H11" s="23">
        <v>7140</v>
      </c>
      <c r="I11" s="23">
        <v>486</v>
      </c>
      <c r="J11" s="24">
        <v>0</v>
      </c>
    </row>
    <row r="12" spans="1:10" ht="15.75" customHeight="1">
      <c r="A12" s="690"/>
      <c r="B12" s="38">
        <v>60</v>
      </c>
      <c r="C12" s="23">
        <v>1942</v>
      </c>
      <c r="D12" s="24">
        <v>37020</v>
      </c>
      <c r="E12" s="23">
        <v>164</v>
      </c>
      <c r="F12" s="25">
        <v>30275</v>
      </c>
      <c r="G12" s="24">
        <v>1199</v>
      </c>
      <c r="H12" s="23">
        <v>6745</v>
      </c>
      <c r="I12" s="23">
        <v>579</v>
      </c>
      <c r="J12" s="24">
        <v>0</v>
      </c>
    </row>
    <row r="13" spans="1:10" ht="15.75" customHeight="1">
      <c r="A13" s="690"/>
      <c r="B13" s="18" t="s">
        <v>18</v>
      </c>
      <c r="C13" s="23">
        <v>2066</v>
      </c>
      <c r="D13" s="24">
        <v>39807</v>
      </c>
      <c r="E13" s="23">
        <v>169</v>
      </c>
      <c r="F13" s="25">
        <v>33531</v>
      </c>
      <c r="G13" s="24">
        <v>1217</v>
      </c>
      <c r="H13" s="23">
        <v>6276</v>
      </c>
      <c r="I13" s="23">
        <v>680</v>
      </c>
      <c r="J13" s="24">
        <v>0</v>
      </c>
    </row>
    <row r="14" spans="1:10" ht="15.75" customHeight="1">
      <c r="A14" s="690"/>
      <c r="B14" s="42" t="s">
        <v>40</v>
      </c>
      <c r="C14" s="23">
        <v>2061</v>
      </c>
      <c r="D14" s="24">
        <v>39952</v>
      </c>
      <c r="E14" s="23">
        <v>173</v>
      </c>
      <c r="F14" s="25">
        <v>33989</v>
      </c>
      <c r="G14" s="24">
        <v>1199</v>
      </c>
      <c r="H14" s="23">
        <v>5963</v>
      </c>
      <c r="I14" s="23">
        <v>689</v>
      </c>
      <c r="J14" s="24">
        <v>0</v>
      </c>
    </row>
    <row r="15" spans="1:10" ht="15.75" customHeight="1" hidden="1">
      <c r="A15" s="690"/>
      <c r="B15" s="42" t="s">
        <v>0</v>
      </c>
      <c r="C15" s="23">
        <v>2133</v>
      </c>
      <c r="D15" s="24">
        <v>39265</v>
      </c>
      <c r="E15" s="23">
        <v>168</v>
      </c>
      <c r="F15" s="25">
        <v>33753</v>
      </c>
      <c r="G15" s="24">
        <v>1228</v>
      </c>
      <c r="H15" s="23">
        <v>5512</v>
      </c>
      <c r="I15" s="23">
        <v>737</v>
      </c>
      <c r="J15" s="24">
        <v>0</v>
      </c>
    </row>
    <row r="16" spans="1:10" ht="15.75" customHeight="1" hidden="1">
      <c r="A16" s="690"/>
      <c r="B16" s="42" t="s">
        <v>1</v>
      </c>
      <c r="C16" s="23">
        <v>2179</v>
      </c>
      <c r="D16" s="24">
        <v>39058</v>
      </c>
      <c r="E16" s="23">
        <v>168</v>
      </c>
      <c r="F16" s="25">
        <v>33737</v>
      </c>
      <c r="G16" s="24">
        <v>1253</v>
      </c>
      <c r="H16" s="23">
        <v>5321</v>
      </c>
      <c r="I16" s="23">
        <v>758</v>
      </c>
      <c r="J16" s="24">
        <v>0</v>
      </c>
    </row>
    <row r="17" spans="1:10" ht="15.75" customHeight="1">
      <c r="A17" s="690"/>
      <c r="B17" s="42" t="s">
        <v>2</v>
      </c>
      <c r="C17" s="23">
        <v>2214</v>
      </c>
      <c r="D17" s="24">
        <v>38561</v>
      </c>
      <c r="E17" s="23">
        <v>166</v>
      </c>
      <c r="F17" s="25">
        <v>33419</v>
      </c>
      <c r="G17" s="24">
        <v>1268</v>
      </c>
      <c r="H17" s="23">
        <v>5142</v>
      </c>
      <c r="I17" s="23">
        <v>780</v>
      </c>
      <c r="J17" s="24">
        <v>0</v>
      </c>
    </row>
    <row r="18" spans="1:10" ht="15.75" customHeight="1">
      <c r="A18" s="690"/>
      <c r="B18" s="42" t="s">
        <v>3</v>
      </c>
      <c r="C18" s="23">
        <v>2218</v>
      </c>
      <c r="D18" s="24">
        <v>37999</v>
      </c>
      <c r="E18" s="23">
        <v>165</v>
      </c>
      <c r="F18" s="25">
        <v>33319</v>
      </c>
      <c r="G18" s="24">
        <v>1264</v>
      </c>
      <c r="H18" s="23">
        <v>4680</v>
      </c>
      <c r="I18" s="23">
        <v>789</v>
      </c>
      <c r="J18" s="24">
        <v>0</v>
      </c>
    </row>
    <row r="19" spans="1:10" ht="15.75" customHeight="1">
      <c r="A19" s="690"/>
      <c r="B19" s="42" t="s">
        <v>4</v>
      </c>
      <c r="C19" s="23">
        <v>2259</v>
      </c>
      <c r="D19" s="24">
        <v>37703</v>
      </c>
      <c r="E19" s="23">
        <v>161</v>
      </c>
      <c r="F19" s="25">
        <v>33095</v>
      </c>
      <c r="G19" s="24">
        <v>1293</v>
      </c>
      <c r="H19" s="23">
        <v>4608</v>
      </c>
      <c r="I19" s="23">
        <v>805</v>
      </c>
      <c r="J19" s="24">
        <v>0</v>
      </c>
    </row>
    <row r="20" spans="1:10" ht="15.75" customHeight="1">
      <c r="A20" s="690"/>
      <c r="B20" s="38">
        <v>10</v>
      </c>
      <c r="C20" s="23">
        <v>2293</v>
      </c>
      <c r="D20" s="24">
        <v>37368</v>
      </c>
      <c r="E20" s="23">
        <v>157</v>
      </c>
      <c r="F20" s="25">
        <v>32787</v>
      </c>
      <c r="G20" s="24">
        <v>1310</v>
      </c>
      <c r="H20" s="23">
        <v>4581</v>
      </c>
      <c r="I20" s="23">
        <v>826</v>
      </c>
      <c r="J20" s="24">
        <v>0</v>
      </c>
    </row>
    <row r="21" spans="1:10" ht="15.75" customHeight="1">
      <c r="A21" s="690"/>
      <c r="B21" s="40">
        <v>11</v>
      </c>
      <c r="C21" s="26">
        <v>2335</v>
      </c>
      <c r="D21" s="23">
        <v>36666</v>
      </c>
      <c r="E21" s="23">
        <v>156</v>
      </c>
      <c r="F21" s="23">
        <v>32432</v>
      </c>
      <c r="G21" s="25">
        <v>1341</v>
      </c>
      <c r="H21" s="25">
        <v>4234</v>
      </c>
      <c r="I21" s="23">
        <v>838</v>
      </c>
      <c r="J21" s="27">
        <v>0</v>
      </c>
    </row>
    <row r="22" spans="1:10" ht="15.75" customHeight="1">
      <c r="A22" s="690"/>
      <c r="B22" s="40">
        <v>12</v>
      </c>
      <c r="C22" s="23">
        <v>2368</v>
      </c>
      <c r="D22" s="26">
        <v>36007</v>
      </c>
      <c r="E22" s="23">
        <v>157</v>
      </c>
      <c r="F22" s="25">
        <v>31915</v>
      </c>
      <c r="G22" s="26">
        <v>1363</v>
      </c>
      <c r="H22" s="23">
        <v>4092</v>
      </c>
      <c r="I22" s="23">
        <v>848</v>
      </c>
      <c r="J22" s="26">
        <v>0</v>
      </c>
    </row>
    <row r="23" spans="1:11" ht="15.75" customHeight="1">
      <c r="A23" s="690"/>
      <c r="B23" s="40">
        <v>13</v>
      </c>
      <c r="C23" s="23">
        <v>2389</v>
      </c>
      <c r="D23" s="26">
        <v>35312</v>
      </c>
      <c r="E23" s="23">
        <v>156</v>
      </c>
      <c r="F23" s="25">
        <v>31452</v>
      </c>
      <c r="G23" s="26">
        <v>1378</v>
      </c>
      <c r="H23" s="23">
        <v>3860</v>
      </c>
      <c r="I23" s="23">
        <v>855</v>
      </c>
      <c r="J23" s="26">
        <v>0</v>
      </c>
      <c r="K23" s="7"/>
    </row>
    <row r="24" spans="1:10" ht="15.75" customHeight="1">
      <c r="A24" s="690"/>
      <c r="B24" s="40">
        <v>14</v>
      </c>
      <c r="C24" s="23">
        <v>2425</v>
      </c>
      <c r="D24" s="26">
        <v>34878</v>
      </c>
      <c r="E24" s="23">
        <v>152</v>
      </c>
      <c r="F24" s="25">
        <v>31270</v>
      </c>
      <c r="G24" s="26">
        <v>1401</v>
      </c>
      <c r="H24" s="23">
        <v>3608</v>
      </c>
      <c r="I24" s="23">
        <v>872</v>
      </c>
      <c r="J24" s="26">
        <v>0</v>
      </c>
    </row>
    <row r="25" spans="1:10" ht="15.75" customHeight="1">
      <c r="A25" s="19"/>
      <c r="B25" s="40">
        <v>15</v>
      </c>
      <c r="C25" s="23">
        <v>2452</v>
      </c>
      <c r="D25" s="26">
        <v>33769</v>
      </c>
      <c r="E25" s="23">
        <v>152</v>
      </c>
      <c r="F25" s="25">
        <v>30378</v>
      </c>
      <c r="G25" s="26">
        <v>1418</v>
      </c>
      <c r="H25" s="23">
        <v>3391</v>
      </c>
      <c r="I25" s="23">
        <v>882</v>
      </c>
      <c r="J25" s="27">
        <v>0</v>
      </c>
    </row>
    <row r="26" spans="1:10" ht="15.75" customHeight="1">
      <c r="A26" s="19"/>
      <c r="B26" s="40">
        <v>16</v>
      </c>
      <c r="C26" s="23">
        <v>2472</v>
      </c>
      <c r="D26" s="26">
        <v>33350</v>
      </c>
      <c r="E26" s="23">
        <v>149</v>
      </c>
      <c r="F26" s="25">
        <v>29995</v>
      </c>
      <c r="G26" s="26">
        <v>1438</v>
      </c>
      <c r="H26" s="23">
        <v>3355</v>
      </c>
      <c r="I26" s="23">
        <v>885</v>
      </c>
      <c r="J26" s="26">
        <v>0</v>
      </c>
    </row>
    <row r="27" spans="1:10" ht="15.75" customHeight="1">
      <c r="A27" s="19"/>
      <c r="B27" s="38">
        <v>17</v>
      </c>
      <c r="C27" s="23">
        <v>2468</v>
      </c>
      <c r="D27" s="26">
        <v>32667</v>
      </c>
      <c r="E27" s="23">
        <v>147</v>
      </c>
      <c r="F27" s="25">
        <v>29781</v>
      </c>
      <c r="G27" s="26">
        <v>1434</v>
      </c>
      <c r="H27" s="23">
        <v>2886</v>
      </c>
      <c r="I27" s="23">
        <v>887</v>
      </c>
      <c r="J27" s="26">
        <v>0</v>
      </c>
    </row>
    <row r="28" spans="1:10" ht="15.75" customHeight="1">
      <c r="A28" s="19"/>
      <c r="B28" s="38">
        <v>18</v>
      </c>
      <c r="C28" s="23">
        <v>2513</v>
      </c>
      <c r="D28" s="26">
        <v>32556</v>
      </c>
      <c r="E28" s="23">
        <v>147</v>
      </c>
      <c r="F28" s="25">
        <v>29742</v>
      </c>
      <c r="G28" s="26">
        <v>1463</v>
      </c>
      <c r="H28" s="23">
        <v>2814</v>
      </c>
      <c r="I28" s="23">
        <v>903</v>
      </c>
      <c r="J28" s="26">
        <v>0</v>
      </c>
    </row>
    <row r="29" spans="1:10" ht="15.75" customHeight="1">
      <c r="A29" s="19"/>
      <c r="B29" s="41">
        <v>19</v>
      </c>
      <c r="C29" s="23">
        <v>2530</v>
      </c>
      <c r="D29" s="26">
        <v>32105</v>
      </c>
      <c r="E29" s="23">
        <v>145</v>
      </c>
      <c r="F29" s="25">
        <v>29397</v>
      </c>
      <c r="G29" s="26">
        <v>1470</v>
      </c>
      <c r="H29" s="23">
        <v>2708</v>
      </c>
      <c r="I29" s="23">
        <v>915</v>
      </c>
      <c r="J29" s="26">
        <v>0</v>
      </c>
    </row>
    <row r="30" spans="1:10" ht="15.75" customHeight="1">
      <c r="A30" s="20"/>
      <c r="B30" s="41">
        <v>20</v>
      </c>
      <c r="C30" s="23">
        <f aca="true" t="shared" si="0" ref="C30:D32">E30+G30+I30</f>
        <v>2519</v>
      </c>
      <c r="D30" s="26">
        <f t="shared" si="0"/>
        <v>31728</v>
      </c>
      <c r="E30" s="23">
        <v>145</v>
      </c>
      <c r="F30" s="25">
        <v>29139</v>
      </c>
      <c r="G30" s="26">
        <v>1468</v>
      </c>
      <c r="H30" s="23">
        <v>2589</v>
      </c>
      <c r="I30" s="23">
        <v>906</v>
      </c>
      <c r="J30" s="26">
        <v>0</v>
      </c>
    </row>
    <row r="31" spans="1:10" ht="15.75" customHeight="1">
      <c r="A31" s="20"/>
      <c r="B31" s="41">
        <v>21</v>
      </c>
      <c r="C31" s="23">
        <f t="shared" si="0"/>
        <v>2529</v>
      </c>
      <c r="D31" s="26">
        <f>F31+H31+J31</f>
        <v>30978</v>
      </c>
      <c r="E31" s="23">
        <v>142</v>
      </c>
      <c r="F31" s="25">
        <v>28554</v>
      </c>
      <c r="G31" s="26">
        <v>1476</v>
      </c>
      <c r="H31" s="23">
        <v>2424</v>
      </c>
      <c r="I31" s="23">
        <v>911</v>
      </c>
      <c r="J31" s="26">
        <v>0</v>
      </c>
    </row>
    <row r="32" spans="1:10" ht="15.75" customHeight="1">
      <c r="A32" s="20"/>
      <c r="B32" s="41">
        <v>22</v>
      </c>
      <c r="C32" s="23">
        <f t="shared" si="0"/>
        <v>2512</v>
      </c>
      <c r="D32" s="26">
        <f>F32+H32+J32</f>
        <v>30255</v>
      </c>
      <c r="E32" s="23">
        <v>140</v>
      </c>
      <c r="F32" s="25">
        <v>27987</v>
      </c>
      <c r="G32" s="26">
        <v>1457</v>
      </c>
      <c r="H32" s="23">
        <v>2268</v>
      </c>
      <c r="I32" s="23">
        <v>915</v>
      </c>
      <c r="J32" s="26">
        <v>0</v>
      </c>
    </row>
    <row r="33" spans="1:10" ht="15.75" customHeight="1">
      <c r="A33" s="20"/>
      <c r="B33" s="41">
        <v>23</v>
      </c>
      <c r="C33" s="23">
        <v>2401</v>
      </c>
      <c r="D33" s="26">
        <v>28768</v>
      </c>
      <c r="E33" s="23">
        <v>130</v>
      </c>
      <c r="F33" s="25">
        <v>26621</v>
      </c>
      <c r="G33" s="26">
        <v>1391</v>
      </c>
      <c r="H33" s="23">
        <v>2147</v>
      </c>
      <c r="I33" s="23">
        <v>880</v>
      </c>
      <c r="J33" s="26">
        <v>0</v>
      </c>
    </row>
    <row r="34" spans="1:10" s="15" customFormat="1" ht="25.5" customHeight="1" thickBot="1">
      <c r="A34" s="21"/>
      <c r="B34" s="45">
        <v>24</v>
      </c>
      <c r="C34" s="28">
        <f>E34+G34+I34</f>
        <v>2403</v>
      </c>
      <c r="D34" s="28">
        <f>F34+H34+J34</f>
        <v>28464</v>
      </c>
      <c r="E34" s="28">
        <v>130</v>
      </c>
      <c r="F34" s="29">
        <v>26344</v>
      </c>
      <c r="G34" s="30">
        <v>1397</v>
      </c>
      <c r="H34" s="28">
        <v>2120</v>
      </c>
      <c r="I34" s="28">
        <v>876</v>
      </c>
      <c r="J34" s="30">
        <v>0</v>
      </c>
    </row>
    <row r="35" spans="1:10" ht="15.75" customHeight="1">
      <c r="A35" s="22"/>
      <c r="B35" s="18" t="s">
        <v>41</v>
      </c>
      <c r="C35" s="31">
        <v>64.4</v>
      </c>
      <c r="D35" s="32">
        <v>588</v>
      </c>
      <c r="E35" s="31">
        <v>4.4</v>
      </c>
      <c r="F35" s="33">
        <v>437.3</v>
      </c>
      <c r="G35" s="32">
        <v>40.1</v>
      </c>
      <c r="H35" s="31">
        <v>150.7</v>
      </c>
      <c r="I35" s="31">
        <v>20</v>
      </c>
      <c r="J35" s="24">
        <v>0</v>
      </c>
    </row>
    <row r="36" spans="1:10" ht="15.75" customHeight="1">
      <c r="A36" s="19"/>
      <c r="B36" s="38">
        <v>35</v>
      </c>
      <c r="C36" s="31">
        <v>72.9</v>
      </c>
      <c r="D36" s="32">
        <v>821.1</v>
      </c>
      <c r="E36" s="31">
        <v>5.4</v>
      </c>
      <c r="F36" s="33">
        <v>606.4</v>
      </c>
      <c r="G36" s="32">
        <v>46.1</v>
      </c>
      <c r="H36" s="31">
        <v>214.8</v>
      </c>
      <c r="I36" s="31">
        <v>21.5</v>
      </c>
      <c r="J36" s="24">
        <v>0</v>
      </c>
    </row>
    <row r="37" spans="1:10" ht="15.75" customHeight="1">
      <c r="A37" s="19"/>
      <c r="B37" s="38">
        <v>40</v>
      </c>
      <c r="C37" s="31">
        <v>78.5</v>
      </c>
      <c r="D37" s="32">
        <v>1109</v>
      </c>
      <c r="E37" s="31">
        <v>6.5</v>
      </c>
      <c r="F37" s="33">
        <v>845.8</v>
      </c>
      <c r="G37" s="32">
        <v>50</v>
      </c>
      <c r="H37" s="31">
        <v>263.3</v>
      </c>
      <c r="I37" s="31">
        <v>22</v>
      </c>
      <c r="J37" s="24">
        <v>0</v>
      </c>
    </row>
    <row r="38" spans="1:10" ht="15.75" customHeight="1">
      <c r="A38" s="19"/>
      <c r="B38" s="38">
        <v>45</v>
      </c>
      <c r="C38" s="31">
        <v>84.4</v>
      </c>
      <c r="D38" s="32">
        <v>1420.6</v>
      </c>
      <c r="E38" s="31">
        <v>6.8</v>
      </c>
      <c r="F38" s="33">
        <v>1090.7</v>
      </c>
      <c r="G38" s="32">
        <v>55</v>
      </c>
      <c r="H38" s="31">
        <v>329.9</v>
      </c>
      <c r="I38" s="31">
        <v>22.5</v>
      </c>
      <c r="J38" s="24">
        <v>0</v>
      </c>
    </row>
    <row r="39" spans="1:10" ht="15.75" customHeight="1">
      <c r="A39" s="690" t="s">
        <v>35</v>
      </c>
      <c r="B39" s="38">
        <v>50</v>
      </c>
      <c r="C39" s="31">
        <v>85.4</v>
      </c>
      <c r="D39" s="32">
        <v>1570.5</v>
      </c>
      <c r="E39" s="31">
        <v>7.1</v>
      </c>
      <c r="F39" s="33">
        <v>1229.5</v>
      </c>
      <c r="G39" s="32">
        <v>56.7</v>
      </c>
      <c r="H39" s="31">
        <v>341</v>
      </c>
      <c r="I39" s="31">
        <v>21.6</v>
      </c>
      <c r="J39" s="24">
        <v>0</v>
      </c>
    </row>
    <row r="40" spans="1:10" ht="15.75" customHeight="1">
      <c r="A40" s="690"/>
      <c r="B40" s="38">
        <v>55</v>
      </c>
      <c r="C40" s="31">
        <v>90.9</v>
      </c>
      <c r="D40" s="32">
        <v>1684.6</v>
      </c>
      <c r="E40" s="31">
        <v>7.6</v>
      </c>
      <c r="F40" s="33">
        <v>1332.2</v>
      </c>
      <c r="G40" s="32">
        <v>59.3</v>
      </c>
      <c r="H40" s="31">
        <v>352.4</v>
      </c>
      <c r="I40" s="31">
        <v>24</v>
      </c>
      <c r="J40" s="24">
        <v>0</v>
      </c>
    </row>
    <row r="41" spans="1:10" ht="15.75" customHeight="1">
      <c r="A41" s="690"/>
      <c r="B41" s="38">
        <v>60</v>
      </c>
      <c r="C41" s="31">
        <v>94.5</v>
      </c>
      <c r="D41" s="32">
        <v>1802.3</v>
      </c>
      <c r="E41" s="31">
        <v>8</v>
      </c>
      <c r="F41" s="33">
        <v>1474</v>
      </c>
      <c r="G41" s="32">
        <v>58.4</v>
      </c>
      <c r="H41" s="31">
        <v>328.4</v>
      </c>
      <c r="I41" s="31">
        <v>28.2</v>
      </c>
      <c r="J41" s="24">
        <v>0</v>
      </c>
    </row>
    <row r="42" spans="1:10" ht="15.75" customHeight="1">
      <c r="A42" s="690"/>
      <c r="B42" s="39" t="s">
        <v>18</v>
      </c>
      <c r="C42" s="31">
        <v>98.4</v>
      </c>
      <c r="D42" s="32">
        <v>1896.5</v>
      </c>
      <c r="E42" s="31">
        <v>8.1</v>
      </c>
      <c r="F42" s="33">
        <v>1597.5</v>
      </c>
      <c r="G42" s="32">
        <v>58</v>
      </c>
      <c r="H42" s="31">
        <v>299</v>
      </c>
      <c r="I42" s="31">
        <v>32.4</v>
      </c>
      <c r="J42" s="24">
        <v>0</v>
      </c>
    </row>
    <row r="43" spans="1:10" ht="15.75" customHeight="1">
      <c r="A43" s="690"/>
      <c r="B43" s="42" t="s">
        <v>40</v>
      </c>
      <c r="C43" s="31">
        <v>98</v>
      </c>
      <c r="D43" s="32">
        <v>1898.9</v>
      </c>
      <c r="E43" s="31">
        <v>8.2</v>
      </c>
      <c r="F43" s="33">
        <v>1615.4</v>
      </c>
      <c r="G43" s="32">
        <v>57</v>
      </c>
      <c r="H43" s="31">
        <v>283.4</v>
      </c>
      <c r="I43" s="31">
        <v>32.7</v>
      </c>
      <c r="J43" s="24">
        <v>0</v>
      </c>
    </row>
    <row r="44" spans="1:10" ht="15.75" customHeight="1" hidden="1">
      <c r="A44" s="690"/>
      <c r="B44" s="42" t="s">
        <v>0</v>
      </c>
      <c r="C44" s="31">
        <v>100.5</v>
      </c>
      <c r="D44" s="32">
        <v>1850.4</v>
      </c>
      <c r="E44" s="31">
        <v>7.9</v>
      </c>
      <c r="F44" s="33">
        <v>1590.6</v>
      </c>
      <c r="G44" s="32">
        <v>57.9</v>
      </c>
      <c r="H44" s="31">
        <v>259.8</v>
      </c>
      <c r="I44" s="31">
        <v>34.7</v>
      </c>
      <c r="J44" s="24">
        <v>0</v>
      </c>
    </row>
    <row r="45" spans="1:10" ht="15.75" customHeight="1" hidden="1">
      <c r="A45" s="690"/>
      <c r="B45" s="42" t="s">
        <v>1</v>
      </c>
      <c r="C45" s="31">
        <v>102.5</v>
      </c>
      <c r="D45" s="32">
        <v>1837.2</v>
      </c>
      <c r="E45" s="31">
        <v>7.9</v>
      </c>
      <c r="F45" s="33">
        <v>1586.9</v>
      </c>
      <c r="G45" s="32">
        <v>58.9</v>
      </c>
      <c r="H45" s="31">
        <v>250.3</v>
      </c>
      <c r="I45" s="31">
        <v>35.7</v>
      </c>
      <c r="J45" s="24">
        <v>0</v>
      </c>
    </row>
    <row r="46" spans="1:10" ht="15.75" customHeight="1">
      <c r="A46" s="690"/>
      <c r="B46" s="42" t="s">
        <v>2</v>
      </c>
      <c r="C46" s="31">
        <v>103.8</v>
      </c>
      <c r="D46" s="32">
        <v>1807.4</v>
      </c>
      <c r="E46" s="31">
        <v>7.8</v>
      </c>
      <c r="F46" s="33">
        <v>1566.4</v>
      </c>
      <c r="G46" s="32">
        <v>59.4</v>
      </c>
      <c r="H46" s="31">
        <v>241</v>
      </c>
      <c r="I46" s="31">
        <v>36.6</v>
      </c>
      <c r="J46" s="24">
        <v>0</v>
      </c>
    </row>
    <row r="47" spans="1:10" ht="15.75" customHeight="1">
      <c r="A47" s="690"/>
      <c r="B47" s="42" t="s">
        <v>3</v>
      </c>
      <c r="C47" s="31">
        <v>103.8</v>
      </c>
      <c r="D47" s="32">
        <v>1779</v>
      </c>
      <c r="E47" s="31">
        <v>7.7</v>
      </c>
      <c r="F47" s="33">
        <v>1559.9</v>
      </c>
      <c r="G47" s="32">
        <v>59.2</v>
      </c>
      <c r="H47" s="31">
        <v>219.1</v>
      </c>
      <c r="I47" s="31">
        <v>36.9</v>
      </c>
      <c r="J47" s="24">
        <v>0</v>
      </c>
    </row>
    <row r="48" spans="1:10" ht="15.75" customHeight="1">
      <c r="A48" s="690"/>
      <c r="B48" s="42" t="s">
        <v>4</v>
      </c>
      <c r="C48" s="31">
        <v>106.1</v>
      </c>
      <c r="D48" s="32">
        <v>1770.1</v>
      </c>
      <c r="E48" s="31">
        <v>7.6</v>
      </c>
      <c r="F48" s="33">
        <v>1553.8</v>
      </c>
      <c r="G48" s="32">
        <v>60.7</v>
      </c>
      <c r="H48" s="31">
        <v>216.3</v>
      </c>
      <c r="I48" s="31">
        <v>37.8</v>
      </c>
      <c r="J48" s="24">
        <v>0</v>
      </c>
    </row>
    <row r="49" spans="1:10" ht="15.75" customHeight="1">
      <c r="A49" s="690"/>
      <c r="B49" s="38">
        <v>10</v>
      </c>
      <c r="C49" s="31">
        <v>107.3</v>
      </c>
      <c r="D49" s="32">
        <v>1748.6</v>
      </c>
      <c r="E49" s="31">
        <v>7.3</v>
      </c>
      <c r="F49" s="33">
        <v>1534.3</v>
      </c>
      <c r="G49" s="32">
        <v>61.3</v>
      </c>
      <c r="H49" s="31">
        <v>214.4</v>
      </c>
      <c r="I49" s="31">
        <v>38.7</v>
      </c>
      <c r="J49" s="24">
        <v>0</v>
      </c>
    </row>
    <row r="50" spans="1:11" ht="15.75" customHeight="1">
      <c r="A50" s="690"/>
      <c r="B50" s="38">
        <v>11</v>
      </c>
      <c r="C50" s="31">
        <v>109.4</v>
      </c>
      <c r="D50" s="31">
        <v>1717.4</v>
      </c>
      <c r="E50" s="31">
        <v>7.3</v>
      </c>
      <c r="F50" s="31">
        <v>1519.1</v>
      </c>
      <c r="G50" s="33">
        <v>62.8</v>
      </c>
      <c r="H50" s="31">
        <v>198.3</v>
      </c>
      <c r="I50" s="31">
        <v>39.3</v>
      </c>
      <c r="J50" s="24">
        <v>0</v>
      </c>
      <c r="K50" s="7"/>
    </row>
    <row r="51" spans="1:11" ht="15.75" customHeight="1">
      <c r="A51" s="690"/>
      <c r="B51" s="38">
        <v>12</v>
      </c>
      <c r="C51" s="31">
        <v>111.4</v>
      </c>
      <c r="D51" s="31">
        <v>1692.9</v>
      </c>
      <c r="E51" s="31">
        <v>7.4</v>
      </c>
      <c r="F51" s="31">
        <v>1500.5</v>
      </c>
      <c r="G51" s="33">
        <v>64.1</v>
      </c>
      <c r="H51" s="31">
        <v>192.4</v>
      </c>
      <c r="I51" s="31">
        <v>39.9</v>
      </c>
      <c r="J51" s="24">
        <v>0</v>
      </c>
      <c r="K51" s="7"/>
    </row>
    <row r="52" spans="1:10" ht="15.75" customHeight="1">
      <c r="A52" s="690"/>
      <c r="B52" s="38">
        <v>13</v>
      </c>
      <c r="C52" s="34">
        <v>112.3</v>
      </c>
      <c r="D52" s="34">
        <v>1661.7</v>
      </c>
      <c r="E52" s="34">
        <v>7.3</v>
      </c>
      <c r="F52" s="31">
        <v>1480.1</v>
      </c>
      <c r="G52" s="35">
        <v>64.8</v>
      </c>
      <c r="H52" s="34">
        <v>181.6</v>
      </c>
      <c r="I52" s="34">
        <v>40.2</v>
      </c>
      <c r="J52" s="27">
        <v>0</v>
      </c>
    </row>
    <row r="53" spans="1:11" ht="15.75" customHeight="1">
      <c r="A53" s="690"/>
      <c r="B53" s="38">
        <v>14</v>
      </c>
      <c r="C53" s="34">
        <v>114.4</v>
      </c>
      <c r="D53" s="34">
        <v>1645.2</v>
      </c>
      <c r="E53" s="34">
        <v>7.2</v>
      </c>
      <c r="F53" s="31">
        <v>1475</v>
      </c>
      <c r="G53" s="35">
        <v>66.1</v>
      </c>
      <c r="H53" s="34">
        <v>170.2</v>
      </c>
      <c r="I53" s="31">
        <v>41.1</v>
      </c>
      <c r="J53" s="24">
        <v>0</v>
      </c>
      <c r="K53" s="7"/>
    </row>
    <row r="54" spans="1:10" ht="15.75" customHeight="1">
      <c r="A54" s="690"/>
      <c r="B54" s="38">
        <v>15</v>
      </c>
      <c r="C54" s="34">
        <v>116</v>
      </c>
      <c r="D54" s="34">
        <v>1598.2</v>
      </c>
      <c r="E54" s="34">
        <v>7.2</v>
      </c>
      <c r="F54" s="31">
        <v>1437.7</v>
      </c>
      <c r="G54" s="35">
        <v>67.1</v>
      </c>
      <c r="H54" s="34">
        <v>160.5</v>
      </c>
      <c r="I54" s="34">
        <v>41.7</v>
      </c>
      <c r="J54" s="27">
        <v>0</v>
      </c>
    </row>
    <row r="55" spans="1:10" ht="15.75" customHeight="1">
      <c r="A55" s="690"/>
      <c r="B55" s="38">
        <v>16</v>
      </c>
      <c r="C55" s="31">
        <v>117.4</v>
      </c>
      <c r="D55" s="31">
        <v>1583.6</v>
      </c>
      <c r="E55" s="31">
        <v>7.1</v>
      </c>
      <c r="F55" s="31">
        <v>1424.3</v>
      </c>
      <c r="G55" s="31">
        <v>68.3</v>
      </c>
      <c r="H55" s="31">
        <v>159.3</v>
      </c>
      <c r="I55" s="31">
        <v>42</v>
      </c>
      <c r="J55" s="26">
        <v>0</v>
      </c>
    </row>
    <row r="56" spans="1:10" ht="15.75" customHeight="1">
      <c r="A56" s="19"/>
      <c r="B56" s="38">
        <v>17</v>
      </c>
      <c r="C56" s="31">
        <v>118</v>
      </c>
      <c r="D56" s="31">
        <v>1562</v>
      </c>
      <c r="E56" s="31">
        <v>7</v>
      </c>
      <c r="F56" s="31">
        <v>1424</v>
      </c>
      <c r="G56" s="31">
        <v>68.6</v>
      </c>
      <c r="H56" s="31">
        <v>138</v>
      </c>
      <c r="I56" s="31">
        <v>42.4</v>
      </c>
      <c r="J56" s="26">
        <v>0</v>
      </c>
    </row>
    <row r="57" spans="1:10" ht="15.75" customHeight="1">
      <c r="A57" s="19"/>
      <c r="B57" s="38">
        <v>18</v>
      </c>
      <c r="C57" s="31">
        <v>120.8</v>
      </c>
      <c r="D57" s="31">
        <v>1565.1</v>
      </c>
      <c r="E57" s="31">
        <v>7.1</v>
      </c>
      <c r="F57" s="31">
        <v>1429.8</v>
      </c>
      <c r="G57" s="31">
        <v>70.3</v>
      </c>
      <c r="H57" s="31">
        <v>135.3</v>
      </c>
      <c r="I57" s="31">
        <v>43.4</v>
      </c>
      <c r="J57" s="26">
        <v>0</v>
      </c>
    </row>
    <row r="58" spans="1:10" ht="15.75" customHeight="1">
      <c r="A58" s="19"/>
      <c r="B58" s="41">
        <v>19</v>
      </c>
      <c r="C58" s="31">
        <v>122.31960517358746</v>
      </c>
      <c r="D58" s="31">
        <v>1552.2019462838048</v>
      </c>
      <c r="E58" s="31">
        <v>7.010412154217464</v>
      </c>
      <c r="F58" s="31">
        <v>1422.2</v>
      </c>
      <c r="G58" s="31">
        <v>71.07107494275635</v>
      </c>
      <c r="H58" s="31">
        <v>131</v>
      </c>
      <c r="I58" s="31">
        <v>44.3</v>
      </c>
      <c r="J58" s="26">
        <v>0</v>
      </c>
    </row>
    <row r="59" spans="1:10" ht="15.75" customHeight="1">
      <c r="A59" s="20"/>
      <c r="B59" s="41">
        <v>20</v>
      </c>
      <c r="C59" s="31">
        <v>122.5494965691979</v>
      </c>
      <c r="D59" s="31">
        <v>1543.5690461085792</v>
      </c>
      <c r="E59" s="31">
        <v>7.1</v>
      </c>
      <c r="F59" s="31">
        <v>1420</v>
      </c>
      <c r="G59" s="31">
        <v>71.5</v>
      </c>
      <c r="H59" s="31">
        <v>126.2</v>
      </c>
      <c r="I59" s="31">
        <v>44.2</v>
      </c>
      <c r="J59" s="26">
        <v>0</v>
      </c>
    </row>
    <row r="60" spans="1:10" ht="15.75" customHeight="1">
      <c r="A60" s="20"/>
      <c r="B60" s="41">
        <v>21</v>
      </c>
      <c r="C60" s="31">
        <v>123.13725490196079</v>
      </c>
      <c r="D60" s="31">
        <v>1483.0882352941176</v>
      </c>
      <c r="E60" s="31">
        <v>7</v>
      </c>
      <c r="F60" s="31">
        <v>1399.7</v>
      </c>
      <c r="G60" s="31">
        <v>72.4</v>
      </c>
      <c r="H60" s="31">
        <v>118.8</v>
      </c>
      <c r="I60" s="31">
        <v>44.7</v>
      </c>
      <c r="J60" s="26">
        <v>0</v>
      </c>
    </row>
    <row r="61" spans="1:10" ht="15.75" customHeight="1">
      <c r="A61" s="20"/>
      <c r="B61" s="41">
        <v>22</v>
      </c>
      <c r="C61" s="31">
        <v>123.80092495850303</v>
      </c>
      <c r="D61" s="31">
        <v>1491.081602157448</v>
      </c>
      <c r="E61" s="31">
        <v>6.899733078897462</v>
      </c>
      <c r="F61" s="31">
        <v>1379.305926279309</v>
      </c>
      <c r="G61" s="31">
        <v>71.80650782824002</v>
      </c>
      <c r="H61" s="31">
        <v>111.77567587813887</v>
      </c>
      <c r="I61" s="31">
        <v>45.094684051365554</v>
      </c>
      <c r="J61" s="26" t="s">
        <v>30</v>
      </c>
    </row>
    <row r="62" spans="1:10" ht="15.75" customHeight="1">
      <c r="A62" s="20"/>
      <c r="B62" s="41">
        <v>23</v>
      </c>
      <c r="C62" s="31">
        <v>120.65326633165829</v>
      </c>
      <c r="D62" s="31">
        <v>1445.6281407035176</v>
      </c>
      <c r="E62" s="31">
        <v>6.532663316582915</v>
      </c>
      <c r="F62" s="31">
        <v>1337.7386934673366</v>
      </c>
      <c r="G62" s="31">
        <v>69.89949748743719</v>
      </c>
      <c r="H62" s="31">
        <v>107.88944723618091</v>
      </c>
      <c r="I62" s="31">
        <v>44.221105527638194</v>
      </c>
      <c r="J62" s="26" t="s">
        <v>30</v>
      </c>
    </row>
    <row r="63" spans="1:10" s="15" customFormat="1" ht="18.75" customHeight="1" thickBot="1">
      <c r="A63" s="21"/>
      <c r="B63" s="45">
        <v>24</v>
      </c>
      <c r="C63" s="535">
        <f>C34/B71*100000</f>
        <v>122.9156010230179</v>
      </c>
      <c r="D63" s="535">
        <f>D34/B71*100000</f>
        <v>1455.9590792838876</v>
      </c>
      <c r="E63" s="535">
        <f>E34/B71*100000</f>
        <v>6.649616368286445</v>
      </c>
      <c r="F63" s="535">
        <f>F34/B71*100000</f>
        <v>1347.5191815856776</v>
      </c>
      <c r="G63" s="535">
        <f>G34/B71*100000</f>
        <v>71.45780051150895</v>
      </c>
      <c r="H63" s="535">
        <f>H34/B71*100000</f>
        <v>108.4398976982097</v>
      </c>
      <c r="I63" s="535">
        <f>I34/B71*100000</f>
        <v>44.808184143222505</v>
      </c>
      <c r="J63" s="30" t="s">
        <v>394</v>
      </c>
    </row>
    <row r="64" spans="2:3" ht="13.5" customHeight="1">
      <c r="B64" s="429" t="s">
        <v>19</v>
      </c>
      <c r="C64" s="429"/>
    </row>
    <row r="65" spans="2:3" ht="13.5" customHeight="1">
      <c r="B65" s="429" t="s">
        <v>20</v>
      </c>
      <c r="C65" s="429"/>
    </row>
    <row r="66" spans="2:3" ht="13.5" customHeight="1">
      <c r="B66" s="429" t="s">
        <v>21</v>
      </c>
      <c r="C66" s="429"/>
    </row>
    <row r="67" spans="2:10" ht="15.75" customHeight="1">
      <c r="B67" s="429" t="s">
        <v>22</v>
      </c>
      <c r="C67" s="429"/>
      <c r="J67" s="428" t="s">
        <v>701</v>
      </c>
    </row>
    <row r="68" spans="5:10" ht="15.75" customHeight="1">
      <c r="E68" s="477">
        <v>6.5</v>
      </c>
      <c r="F68" s="477">
        <v>1337.7</v>
      </c>
      <c r="G68" s="477">
        <v>69.9</v>
      </c>
      <c r="H68" s="477">
        <v>107.9</v>
      </c>
      <c r="I68" s="477">
        <v>44.2</v>
      </c>
      <c r="J68" s="477"/>
    </row>
    <row r="69" spans="2:9" ht="15.75" customHeight="1">
      <c r="B69" s="4" t="s">
        <v>696</v>
      </c>
      <c r="F69" s="4">
        <f>F34-F32</f>
        <v>-1643</v>
      </c>
      <c r="G69" s="4">
        <f>G34-G32</f>
        <v>-60</v>
      </c>
      <c r="H69" s="4">
        <f>H34-H32</f>
        <v>-148</v>
      </c>
      <c r="I69" s="4">
        <f>I34-I32</f>
        <v>-39</v>
      </c>
    </row>
    <row r="70" ht="15.75" customHeight="1">
      <c r="B70" s="4" t="s">
        <v>839</v>
      </c>
    </row>
    <row r="71" spans="1:2" ht="12">
      <c r="A71" s="8" t="s">
        <v>251</v>
      </c>
      <c r="B71" s="4">
        <v>1955000</v>
      </c>
    </row>
    <row r="75" ht="12">
      <c r="I75" s="7"/>
    </row>
  </sheetData>
  <sheetProtection/>
  <mergeCells count="16">
    <mergeCell ref="H2:J2"/>
    <mergeCell ref="A3:B5"/>
    <mergeCell ref="C3:D3"/>
    <mergeCell ref="I3:J3"/>
    <mergeCell ref="C4:C5"/>
    <mergeCell ref="D4:D5"/>
    <mergeCell ref="E4:E5"/>
    <mergeCell ref="F4:F5"/>
    <mergeCell ref="I4:I5"/>
    <mergeCell ref="J4:J5"/>
    <mergeCell ref="E3:F3"/>
    <mergeCell ref="G3:H3"/>
    <mergeCell ref="A11:A24"/>
    <mergeCell ref="A39:A55"/>
    <mergeCell ref="G4:G5"/>
    <mergeCell ref="H4:H5"/>
  </mergeCells>
  <printOptions/>
  <pageMargins left="0.75" right="0.85" top="0.56" bottom="0.35" header="0.512" footer="0.512"/>
  <pageSetup horizontalDpi="300" verticalDpi="300" orientation="portrait" paperSize="9" scale="83" r:id="rId1"/>
</worksheet>
</file>

<file path=xl/worksheets/sheet10.xml><?xml version="1.0" encoding="utf-8"?>
<worksheet xmlns="http://schemas.openxmlformats.org/spreadsheetml/2006/main" xmlns:r="http://schemas.openxmlformats.org/officeDocument/2006/relationships">
  <dimension ref="A1:H83"/>
  <sheetViews>
    <sheetView view="pageBreakPreview" zoomScaleSheetLayoutView="100" zoomScalePageLayoutView="0" workbookViewId="0" topLeftCell="A1">
      <selection activeCell="F39" sqref="F39"/>
    </sheetView>
  </sheetViews>
  <sheetFormatPr defaultColWidth="9.00390625" defaultRowHeight="13.5"/>
  <cols>
    <col min="1" max="1" width="11.75390625" style="1" customWidth="1"/>
    <col min="2" max="7" width="14.00390625" style="1" customWidth="1"/>
    <col min="8" max="16384" width="9.00390625" style="1" customWidth="1"/>
  </cols>
  <sheetData>
    <row r="1" spans="1:5" s="12" customFormat="1" ht="19.5" customHeight="1">
      <c r="A1" s="226" t="s">
        <v>699</v>
      </c>
      <c r="E1" s="1"/>
    </row>
    <row r="2" ht="16.5" customHeight="1">
      <c r="A2" s="10"/>
    </row>
    <row r="3" ht="6.75" customHeight="1">
      <c r="A3" s="10"/>
    </row>
    <row r="4" spans="1:7" ht="12.75" thickBot="1">
      <c r="A4" s="2" t="s">
        <v>434</v>
      </c>
      <c r="B4" s="2"/>
      <c r="C4" s="2"/>
      <c r="D4" s="2"/>
      <c r="E4" s="2"/>
      <c r="F4" s="2"/>
      <c r="G4" s="220" t="s">
        <v>420</v>
      </c>
    </row>
    <row r="5" spans="1:8" s="13" customFormat="1" ht="17.25" customHeight="1">
      <c r="A5" s="851"/>
      <c r="B5" s="854" t="s">
        <v>433</v>
      </c>
      <c r="C5" s="855"/>
      <c r="D5" s="856"/>
      <c r="E5" s="854" t="s">
        <v>432</v>
      </c>
      <c r="F5" s="855"/>
      <c r="G5" s="855"/>
      <c r="H5" s="14"/>
    </row>
    <row r="6" spans="1:8" ht="14.25" customHeight="1">
      <c r="A6" s="852"/>
      <c r="B6" s="857" t="s">
        <v>429</v>
      </c>
      <c r="C6" s="857" t="s">
        <v>431</v>
      </c>
      <c r="D6" s="225" t="s">
        <v>430</v>
      </c>
      <c r="E6" s="857" t="s">
        <v>429</v>
      </c>
      <c r="F6" s="857" t="s">
        <v>428</v>
      </c>
      <c r="G6" s="224" t="s">
        <v>427</v>
      </c>
      <c r="H6" s="10"/>
    </row>
    <row r="7" spans="1:8" ht="14.25" customHeight="1">
      <c r="A7" s="853"/>
      <c r="B7" s="858"/>
      <c r="C7" s="858"/>
      <c r="D7" s="223" t="s">
        <v>426</v>
      </c>
      <c r="E7" s="858"/>
      <c r="F7" s="858"/>
      <c r="G7" s="222" t="s">
        <v>426</v>
      </c>
      <c r="H7" s="10"/>
    </row>
    <row r="8" spans="1:8" ht="14.25" customHeight="1">
      <c r="A8" s="219" t="s">
        <v>419</v>
      </c>
      <c r="B8" s="214">
        <v>1676</v>
      </c>
      <c r="C8" s="217">
        <v>81.7</v>
      </c>
      <c r="D8" s="214">
        <v>1224</v>
      </c>
      <c r="E8" s="214">
        <v>103131</v>
      </c>
      <c r="F8" s="217">
        <v>110.4</v>
      </c>
      <c r="G8" s="212">
        <v>906</v>
      </c>
      <c r="H8" s="10"/>
    </row>
    <row r="9" spans="1:8" ht="14.25" customHeight="1">
      <c r="A9" s="218" t="s">
        <v>418</v>
      </c>
      <c r="B9" s="214">
        <v>1773</v>
      </c>
      <c r="C9" s="217">
        <v>89.4</v>
      </c>
      <c r="D9" s="214">
        <v>1119</v>
      </c>
      <c r="E9" s="214">
        <v>109396</v>
      </c>
      <c r="F9" s="217">
        <v>111.3</v>
      </c>
      <c r="G9" s="212">
        <v>899</v>
      </c>
      <c r="H9" s="10"/>
    </row>
    <row r="10" spans="1:8" ht="14.25" customHeight="1">
      <c r="A10" s="218" t="s">
        <v>417</v>
      </c>
      <c r="B10" s="214">
        <v>1935</v>
      </c>
      <c r="C10" s="217">
        <v>99.4</v>
      </c>
      <c r="D10" s="214">
        <v>1006</v>
      </c>
      <c r="E10" s="214">
        <v>118990</v>
      </c>
      <c r="F10" s="217">
        <v>114.7</v>
      </c>
      <c r="G10" s="212">
        <v>857</v>
      </c>
      <c r="H10" s="10"/>
    </row>
    <row r="11" spans="1:8" ht="14.25" customHeight="1">
      <c r="A11" s="218" t="s">
        <v>416</v>
      </c>
      <c r="B11" s="214">
        <v>2139</v>
      </c>
      <c r="C11" s="217">
        <v>108.5</v>
      </c>
      <c r="D11" s="214">
        <v>921</v>
      </c>
      <c r="E11" s="214">
        <v>132479</v>
      </c>
      <c r="F11" s="217">
        <v>118.3</v>
      </c>
      <c r="G11" s="212">
        <v>845</v>
      </c>
      <c r="H11" s="10"/>
    </row>
    <row r="12" spans="1:8" ht="14.25" customHeight="1">
      <c r="A12" s="218" t="s">
        <v>415</v>
      </c>
      <c r="B12" s="214">
        <v>2353</v>
      </c>
      <c r="C12" s="217">
        <v>115.6</v>
      </c>
      <c r="D12" s="214">
        <v>865</v>
      </c>
      <c r="E12" s="214">
        <v>156235</v>
      </c>
      <c r="F12" s="217">
        <v>133.5</v>
      </c>
      <c r="G12" s="212">
        <v>748</v>
      </c>
      <c r="H12" s="10"/>
    </row>
    <row r="13" spans="1:8" ht="14.25" customHeight="1" hidden="1">
      <c r="A13" s="218" t="s">
        <v>414</v>
      </c>
      <c r="B13" s="214">
        <v>2713</v>
      </c>
      <c r="C13" s="217">
        <v>131.2</v>
      </c>
      <c r="D13" s="214">
        <v>762</v>
      </c>
      <c r="E13" s="214">
        <v>181101</v>
      </c>
      <c r="F13" s="217">
        <v>150.6</v>
      </c>
      <c r="G13" s="212">
        <v>664</v>
      </c>
      <c r="H13" s="10"/>
    </row>
    <row r="14" spans="1:8" ht="14.25" customHeight="1">
      <c r="A14" s="218" t="s">
        <v>413</v>
      </c>
      <c r="B14" s="214">
        <v>2852</v>
      </c>
      <c r="C14" s="217">
        <v>136.8</v>
      </c>
      <c r="D14" s="214">
        <v>731</v>
      </c>
      <c r="E14" s="214">
        <v>191346</v>
      </c>
      <c r="F14" s="217">
        <v>157.3</v>
      </c>
      <c r="G14" s="212">
        <v>636</v>
      </c>
      <c r="H14" s="10"/>
    </row>
    <row r="15" spans="1:8" ht="14.25" customHeight="1">
      <c r="A15" s="218" t="s">
        <v>412</v>
      </c>
      <c r="B15" s="214">
        <v>3025</v>
      </c>
      <c r="C15" s="217">
        <v>144.4</v>
      </c>
      <c r="D15" s="214">
        <v>693</v>
      </c>
      <c r="E15" s="214">
        <v>201658</v>
      </c>
      <c r="F15" s="217">
        <v>164.2</v>
      </c>
      <c r="G15" s="212">
        <v>609</v>
      </c>
      <c r="H15" s="10"/>
    </row>
    <row r="16" spans="1:8" ht="14.25" customHeight="1">
      <c r="A16" s="219" t="s">
        <v>425</v>
      </c>
      <c r="B16" s="214">
        <v>3190</v>
      </c>
      <c r="C16" s="217">
        <v>151.6</v>
      </c>
      <c r="D16" s="214">
        <v>660</v>
      </c>
      <c r="E16" s="214">
        <v>211797</v>
      </c>
      <c r="F16" s="217">
        <v>171.3</v>
      </c>
      <c r="G16" s="212">
        <v>584</v>
      </c>
      <c r="H16" s="10"/>
    </row>
    <row r="17" spans="1:8" ht="14.25" customHeight="1">
      <c r="A17" s="218" t="s">
        <v>410</v>
      </c>
      <c r="B17" s="214">
        <v>3295</v>
      </c>
      <c r="C17" s="217">
        <v>155.8</v>
      </c>
      <c r="D17" s="214">
        <v>642</v>
      </c>
      <c r="E17" s="214">
        <v>219704</v>
      </c>
      <c r="F17" s="217">
        <v>176.5</v>
      </c>
      <c r="G17" s="212">
        <v>566</v>
      </c>
      <c r="H17" s="10"/>
    </row>
    <row r="18" spans="1:8" ht="14.25" customHeight="1">
      <c r="A18" s="218" t="s">
        <v>409</v>
      </c>
      <c r="B18" s="214">
        <v>3455</v>
      </c>
      <c r="C18" s="217">
        <v>162.5</v>
      </c>
      <c r="D18" s="214">
        <v>615</v>
      </c>
      <c r="E18" s="214">
        <v>230519</v>
      </c>
      <c r="F18" s="217">
        <v>184.4</v>
      </c>
      <c r="G18" s="212">
        <v>542</v>
      </c>
      <c r="H18" s="10"/>
    </row>
    <row r="19" spans="1:8" ht="14.25" customHeight="1">
      <c r="A19" s="218" t="s">
        <v>408</v>
      </c>
      <c r="B19" s="214">
        <v>3531</v>
      </c>
      <c r="C19" s="217">
        <v>165.3</v>
      </c>
      <c r="D19" s="214">
        <v>605</v>
      </c>
      <c r="E19" s="214">
        <v>240908</v>
      </c>
      <c r="F19" s="217">
        <v>191.4</v>
      </c>
      <c r="G19" s="212">
        <v>522</v>
      </c>
      <c r="H19" s="10"/>
    </row>
    <row r="20" spans="1:8" ht="14.25" customHeight="1">
      <c r="A20" s="218" t="s">
        <v>407</v>
      </c>
      <c r="B20" s="214">
        <v>3580</v>
      </c>
      <c r="C20" s="221">
        <v>167.5</v>
      </c>
      <c r="D20" s="214">
        <v>597</v>
      </c>
      <c r="E20" s="216">
        <v>248611</v>
      </c>
      <c r="F20" s="213">
        <v>196.6</v>
      </c>
      <c r="G20" s="216">
        <v>509</v>
      </c>
      <c r="H20" s="10"/>
    </row>
    <row r="21" spans="1:8" ht="14.25" customHeight="1">
      <c r="A21" s="218" t="s">
        <v>406</v>
      </c>
      <c r="B21" s="214">
        <v>3686</v>
      </c>
      <c r="C21" s="221">
        <v>173.3</v>
      </c>
      <c r="D21" s="214">
        <v>577</v>
      </c>
      <c r="E21" s="214">
        <v>255792</v>
      </c>
      <c r="F21" s="221">
        <v>201.5</v>
      </c>
      <c r="G21" s="212">
        <v>496</v>
      </c>
      <c r="H21" s="10"/>
    </row>
    <row r="22" spans="1:8" ht="14.25" customHeight="1">
      <c r="A22" s="218" t="s">
        <v>405</v>
      </c>
      <c r="B22" s="214">
        <v>3768</v>
      </c>
      <c r="C22" s="221">
        <v>177.7</v>
      </c>
      <c r="D22" s="214">
        <v>563</v>
      </c>
      <c r="E22" s="214">
        <v>262687</v>
      </c>
      <c r="F22" s="221">
        <v>206.1</v>
      </c>
      <c r="G22" s="212">
        <v>485</v>
      </c>
      <c r="H22" s="10"/>
    </row>
    <row r="23" spans="1:8" ht="14.25" customHeight="1">
      <c r="A23" s="215" t="s">
        <v>404</v>
      </c>
      <c r="B23" s="214">
        <v>3750</v>
      </c>
      <c r="C23" s="213">
        <v>178.1</v>
      </c>
      <c r="D23" s="214">
        <v>561</v>
      </c>
      <c r="E23" s="214">
        <v>270371</v>
      </c>
      <c r="F23" s="213">
        <v>211.7</v>
      </c>
      <c r="G23" s="212">
        <v>472</v>
      </c>
      <c r="H23" s="10"/>
    </row>
    <row r="24" spans="1:8" ht="14.25" customHeight="1">
      <c r="A24" s="215" t="s">
        <v>403</v>
      </c>
      <c r="B24" s="214">
        <v>3816</v>
      </c>
      <c r="C24" s="213">
        <v>183.44513423318875</v>
      </c>
      <c r="D24" s="214">
        <v>545.1221174004193</v>
      </c>
      <c r="E24" s="214">
        <v>277927</v>
      </c>
      <c r="F24" s="213">
        <v>217.5</v>
      </c>
      <c r="G24" s="212">
        <v>459.72503571081614</v>
      </c>
      <c r="H24" s="10"/>
    </row>
    <row r="25" spans="1:8" ht="14.25" customHeight="1">
      <c r="A25" s="211" t="s">
        <v>402</v>
      </c>
      <c r="B25" s="210">
        <v>3905</v>
      </c>
      <c r="C25" s="209">
        <f>B25/2052000*100000</f>
        <v>190.30214424951268</v>
      </c>
      <c r="D25" s="210">
        <f>2052000/B25</f>
        <v>525.4801536491677</v>
      </c>
      <c r="E25" s="210">
        <v>286699</v>
      </c>
      <c r="F25" s="209">
        <v>224.5</v>
      </c>
      <c r="G25" s="208">
        <v>445</v>
      </c>
      <c r="H25" s="10"/>
    </row>
    <row r="26" spans="1:8" ht="14.25" customHeight="1">
      <c r="A26" s="211" t="s">
        <v>747</v>
      </c>
      <c r="B26" s="210">
        <v>3880</v>
      </c>
      <c r="C26" s="209">
        <v>191.22117390087251</v>
      </c>
      <c r="D26" s="210">
        <v>522.9546391752577</v>
      </c>
      <c r="E26" s="210">
        <v>295049</v>
      </c>
      <c r="F26" s="209">
        <v>230.40379594917752</v>
      </c>
      <c r="G26" s="208">
        <v>434.02062708228124</v>
      </c>
      <c r="H26" s="10"/>
    </row>
    <row r="27" spans="1:8" ht="22.5" customHeight="1" thickBot="1">
      <c r="A27" s="207" t="s">
        <v>748</v>
      </c>
      <c r="B27" s="206">
        <v>3685</v>
      </c>
      <c r="C27" s="601">
        <f>B27/1955000*100000</f>
        <v>188.49104859335037</v>
      </c>
      <c r="D27" s="206">
        <f>1955000/B27</f>
        <v>530.5291723202171</v>
      </c>
      <c r="E27" s="206">
        <v>303268</v>
      </c>
      <c r="F27" s="601">
        <f>E27/125957000*100000</f>
        <v>240.77105678922172</v>
      </c>
      <c r="G27" s="205">
        <f>128057352/E27</f>
        <v>422.2580423915481</v>
      </c>
      <c r="H27" s="10"/>
    </row>
    <row r="28" ht="14.25" customHeight="1">
      <c r="A28" s="10" t="s">
        <v>401</v>
      </c>
    </row>
    <row r="29" ht="9" customHeight="1">
      <c r="A29" s="10"/>
    </row>
    <row r="30" spans="1:7" ht="14.25" customHeight="1" thickBot="1">
      <c r="A30" s="2" t="s">
        <v>424</v>
      </c>
      <c r="B30" s="2"/>
      <c r="C30" s="2"/>
      <c r="D30" s="2"/>
      <c r="E30" s="2"/>
      <c r="F30" s="2"/>
      <c r="G30" s="220" t="s">
        <v>420</v>
      </c>
    </row>
    <row r="31" spans="1:8" ht="14.25" customHeight="1">
      <c r="A31" s="219" t="s">
        <v>419</v>
      </c>
      <c r="B31" s="214">
        <v>526</v>
      </c>
      <c r="C31" s="217">
        <v>25.6</v>
      </c>
      <c r="D31" s="214">
        <v>3900</v>
      </c>
      <c r="E31" s="214">
        <v>33177</v>
      </c>
      <c r="F31" s="217">
        <v>35.5</v>
      </c>
      <c r="G31" s="212">
        <v>2816</v>
      </c>
      <c r="H31" s="10"/>
    </row>
    <row r="32" spans="1:8" ht="14.25" customHeight="1">
      <c r="A32" s="218" t="s">
        <v>418</v>
      </c>
      <c r="B32" s="214">
        <v>541</v>
      </c>
      <c r="C32" s="217">
        <v>27.3</v>
      </c>
      <c r="D32" s="214">
        <v>3667</v>
      </c>
      <c r="E32" s="214">
        <v>35558</v>
      </c>
      <c r="F32" s="217">
        <v>36.1</v>
      </c>
      <c r="G32" s="212">
        <v>2764</v>
      </c>
      <c r="H32" s="10"/>
    </row>
    <row r="33" spans="1:8" ht="14.25" customHeight="1">
      <c r="A33" s="218" t="s">
        <v>417</v>
      </c>
      <c r="B33" s="214">
        <v>555</v>
      </c>
      <c r="C33" s="217">
        <v>28.5</v>
      </c>
      <c r="D33" s="214">
        <v>3506</v>
      </c>
      <c r="E33" s="214">
        <v>37859</v>
      </c>
      <c r="F33" s="217">
        <v>36.5</v>
      </c>
      <c r="G33" s="212">
        <v>2740</v>
      </c>
      <c r="H33" s="10"/>
    </row>
    <row r="34" spans="1:8" ht="14.25" customHeight="1">
      <c r="A34" s="218" t="s">
        <v>416</v>
      </c>
      <c r="B34" s="214">
        <v>606</v>
      </c>
      <c r="C34" s="217">
        <v>30.8</v>
      </c>
      <c r="D34" s="214">
        <v>3252</v>
      </c>
      <c r="E34" s="214">
        <v>43586</v>
      </c>
      <c r="F34" s="217">
        <v>38.9</v>
      </c>
      <c r="G34" s="212">
        <v>2568</v>
      </c>
      <c r="H34" s="10"/>
    </row>
    <row r="35" spans="1:8" ht="14.25" customHeight="1">
      <c r="A35" s="218" t="s">
        <v>415</v>
      </c>
      <c r="B35" s="214">
        <v>751</v>
      </c>
      <c r="C35" s="217">
        <v>36.9</v>
      </c>
      <c r="D35" s="214">
        <v>2710</v>
      </c>
      <c r="E35" s="214">
        <v>53602</v>
      </c>
      <c r="F35" s="217">
        <v>45.8</v>
      </c>
      <c r="G35" s="212">
        <v>2181</v>
      </c>
      <c r="H35" s="10" t="s">
        <v>423</v>
      </c>
    </row>
    <row r="36" spans="1:8" ht="14.25" customHeight="1" hidden="1">
      <c r="A36" s="218" t="s">
        <v>422</v>
      </c>
      <c r="B36" s="214">
        <v>838</v>
      </c>
      <c r="C36" s="217">
        <v>40.9</v>
      </c>
      <c r="D36" s="214">
        <v>2447</v>
      </c>
      <c r="E36" s="214">
        <v>58362</v>
      </c>
      <c r="F36" s="217">
        <v>49.2</v>
      </c>
      <c r="G36" s="212">
        <v>2034</v>
      </c>
      <c r="H36" s="10"/>
    </row>
    <row r="37" spans="1:8" ht="14.25" customHeight="1" hidden="1">
      <c r="A37" s="218" t="s">
        <v>414</v>
      </c>
      <c r="B37" s="214">
        <v>875</v>
      </c>
      <c r="C37" s="217">
        <v>42.3</v>
      </c>
      <c r="D37" s="214">
        <v>2363</v>
      </c>
      <c r="E37" s="214">
        <v>63145</v>
      </c>
      <c r="F37" s="217">
        <v>52.5</v>
      </c>
      <c r="G37" s="212">
        <v>1904</v>
      </c>
      <c r="H37" s="10"/>
    </row>
    <row r="38" spans="1:8" ht="14.25" customHeight="1">
      <c r="A38" s="218" t="s">
        <v>413</v>
      </c>
      <c r="B38" s="214">
        <v>932</v>
      </c>
      <c r="C38" s="217">
        <v>44.7</v>
      </c>
      <c r="D38" s="214">
        <v>2237</v>
      </c>
      <c r="E38" s="214">
        <v>66797</v>
      </c>
      <c r="F38" s="217">
        <v>54.9</v>
      </c>
      <c r="G38" s="212">
        <v>1822</v>
      </c>
      <c r="H38" s="10"/>
    </row>
    <row r="39" spans="1:8" ht="14.25" customHeight="1">
      <c r="A39" s="218" t="s">
        <v>412</v>
      </c>
      <c r="B39" s="214">
        <v>1013</v>
      </c>
      <c r="C39" s="217">
        <v>48.4</v>
      </c>
      <c r="D39" s="214">
        <v>2068</v>
      </c>
      <c r="E39" s="214">
        <v>70572</v>
      </c>
      <c r="F39" s="217">
        <v>57.5</v>
      </c>
      <c r="G39" s="212">
        <v>1740</v>
      </c>
      <c r="H39" s="10"/>
    </row>
    <row r="40" spans="1:8" ht="14.25" customHeight="1">
      <c r="A40" s="219" t="s">
        <v>411</v>
      </c>
      <c r="B40" s="214">
        <v>1034</v>
      </c>
      <c r="C40" s="217">
        <v>49.1</v>
      </c>
      <c r="D40" s="214">
        <v>2035</v>
      </c>
      <c r="E40" s="214">
        <v>74028</v>
      </c>
      <c r="F40" s="217">
        <v>59.9</v>
      </c>
      <c r="G40" s="212">
        <v>1670</v>
      </c>
      <c r="H40" s="10"/>
    </row>
    <row r="41" spans="1:8" ht="14.25" customHeight="1">
      <c r="A41" s="218" t="s">
        <v>410</v>
      </c>
      <c r="B41" s="214">
        <v>1066</v>
      </c>
      <c r="C41" s="217">
        <v>50.4</v>
      </c>
      <c r="D41" s="214">
        <v>1984</v>
      </c>
      <c r="E41" s="214">
        <v>77416</v>
      </c>
      <c r="F41" s="217">
        <v>62.2</v>
      </c>
      <c r="G41" s="212">
        <v>1608</v>
      </c>
      <c r="H41" s="10"/>
    </row>
    <row r="42" spans="1:8" ht="14.25" customHeight="1">
      <c r="A42" s="218" t="s">
        <v>409</v>
      </c>
      <c r="B42" s="214">
        <v>1120</v>
      </c>
      <c r="C42" s="217">
        <v>52.7</v>
      </c>
      <c r="D42" s="214">
        <v>1898</v>
      </c>
      <c r="E42" s="214">
        <v>81055</v>
      </c>
      <c r="F42" s="217">
        <v>64.8</v>
      </c>
      <c r="G42" s="212">
        <v>1543</v>
      </c>
      <c r="H42" s="10"/>
    </row>
    <row r="43" spans="1:8" ht="14.25" customHeight="1">
      <c r="A43" s="218" t="s">
        <v>408</v>
      </c>
      <c r="B43" s="214">
        <v>1180</v>
      </c>
      <c r="C43" s="217">
        <v>55.2</v>
      </c>
      <c r="D43" s="214">
        <v>1810</v>
      </c>
      <c r="E43" s="214">
        <v>85518</v>
      </c>
      <c r="F43" s="217">
        <v>67.9</v>
      </c>
      <c r="G43" s="212">
        <v>1472</v>
      </c>
      <c r="H43" s="10"/>
    </row>
    <row r="44" spans="1:8" ht="14.25" customHeight="1">
      <c r="A44" s="218" t="s">
        <v>407</v>
      </c>
      <c r="B44" s="214">
        <v>1243</v>
      </c>
      <c r="C44" s="221">
        <v>58.2</v>
      </c>
      <c r="D44" s="214">
        <v>1719</v>
      </c>
      <c r="E44" s="216">
        <v>88061</v>
      </c>
      <c r="F44" s="213">
        <v>69.6</v>
      </c>
      <c r="G44" s="216">
        <v>1436</v>
      </c>
      <c r="H44" s="10"/>
    </row>
    <row r="45" spans="1:8" ht="14.25" customHeight="1">
      <c r="A45" s="218" t="s">
        <v>406</v>
      </c>
      <c r="B45" s="214">
        <v>1314</v>
      </c>
      <c r="C45" s="221">
        <v>61.8</v>
      </c>
      <c r="D45" s="214">
        <v>1619</v>
      </c>
      <c r="E45" s="214">
        <v>90857</v>
      </c>
      <c r="F45" s="221">
        <v>71.6</v>
      </c>
      <c r="G45" s="212">
        <v>1397</v>
      </c>
      <c r="H45" s="10"/>
    </row>
    <row r="46" spans="1:8" ht="14.25" customHeight="1">
      <c r="A46" s="218" t="s">
        <v>405</v>
      </c>
      <c r="B46" s="214">
        <v>1299</v>
      </c>
      <c r="C46" s="221">
        <v>61.3</v>
      </c>
      <c r="D46" s="214">
        <v>1632</v>
      </c>
      <c r="E46" s="214">
        <v>92874</v>
      </c>
      <c r="F46" s="221">
        <v>72.9</v>
      </c>
      <c r="G46" s="212">
        <v>1372</v>
      </c>
      <c r="H46" s="10"/>
    </row>
    <row r="47" spans="1:8" ht="14.25" customHeight="1">
      <c r="A47" s="215" t="s">
        <v>404</v>
      </c>
      <c r="B47" s="214">
        <v>1337</v>
      </c>
      <c r="C47" s="213">
        <v>63.5</v>
      </c>
      <c r="D47" s="214">
        <v>1574</v>
      </c>
      <c r="E47" s="214">
        <v>95197</v>
      </c>
      <c r="F47" s="213">
        <v>74.6</v>
      </c>
      <c r="G47" s="212">
        <v>1342</v>
      </c>
      <c r="H47" s="10"/>
    </row>
    <row r="48" spans="1:8" ht="14.25" customHeight="1">
      <c r="A48" s="215" t="s">
        <v>403</v>
      </c>
      <c r="B48" s="214">
        <v>1423</v>
      </c>
      <c r="C48" s="213">
        <v>68.40734434324622</v>
      </c>
      <c r="D48" s="214">
        <v>1461.8313422347153</v>
      </c>
      <c r="E48" s="214">
        <v>97198</v>
      </c>
      <c r="F48" s="213">
        <v>76.1</v>
      </c>
      <c r="G48" s="212">
        <v>1314.5332208481657</v>
      </c>
      <c r="H48" s="10"/>
    </row>
    <row r="49" spans="1:8" s="203" customFormat="1" ht="14.25" customHeight="1">
      <c r="A49" s="211" t="s">
        <v>402</v>
      </c>
      <c r="B49" s="210">
        <v>1423</v>
      </c>
      <c r="C49" s="209">
        <f>B49/2052000*100000</f>
        <v>69.34697855750487</v>
      </c>
      <c r="D49" s="210">
        <f>2052000/B49</f>
        <v>1442.0238931834153</v>
      </c>
      <c r="E49" s="210">
        <v>99426</v>
      </c>
      <c r="F49" s="209">
        <v>77.9</v>
      </c>
      <c r="G49" s="208">
        <v>1284</v>
      </c>
      <c r="H49" s="204"/>
    </row>
    <row r="50" spans="1:8" s="203" customFormat="1" ht="14.25" customHeight="1">
      <c r="A50" s="211" t="s">
        <v>747</v>
      </c>
      <c r="B50" s="210">
        <v>1433</v>
      </c>
      <c r="C50" s="209">
        <v>70.62369644328616</v>
      </c>
      <c r="D50" s="210">
        <v>1415.9553384508024</v>
      </c>
      <c r="E50" s="210">
        <v>101576</v>
      </c>
      <c r="F50" s="209">
        <v>79.32070936466029</v>
      </c>
      <c r="G50" s="208">
        <v>1260.7048121603527</v>
      </c>
      <c r="H50" s="204"/>
    </row>
    <row r="51" spans="1:8" s="203" customFormat="1" ht="22.5" customHeight="1" thickBot="1">
      <c r="A51" s="207" t="s">
        <v>748</v>
      </c>
      <c r="B51" s="206">
        <v>1326</v>
      </c>
      <c r="C51" s="601">
        <f>B51/1955000*100000</f>
        <v>67.82608695652175</v>
      </c>
      <c r="D51" s="206">
        <f>1955000/B51</f>
        <v>1474.3589743589744</v>
      </c>
      <c r="E51" s="206">
        <v>102551</v>
      </c>
      <c r="F51" s="601">
        <f>E51/125957000*100000</f>
        <v>81.41746786601777</v>
      </c>
      <c r="G51" s="205">
        <f>125957000/E51</f>
        <v>1228.2376573607278</v>
      </c>
      <c r="H51" s="204"/>
    </row>
    <row r="52" spans="1:7" ht="14.25" customHeight="1">
      <c r="A52" s="10" t="s">
        <v>401</v>
      </c>
      <c r="C52" s="377"/>
      <c r="D52" s="377"/>
      <c r="E52" s="377"/>
      <c r="F52" s="377"/>
      <c r="G52" s="377"/>
    </row>
    <row r="53" ht="7.5" customHeight="1">
      <c r="A53" s="10"/>
    </row>
    <row r="54" spans="1:7" ht="14.25" customHeight="1" thickBot="1">
      <c r="A54" s="2" t="s">
        <v>421</v>
      </c>
      <c r="B54" s="2"/>
      <c r="C54" s="2"/>
      <c r="D54" s="2"/>
      <c r="E54" s="2"/>
      <c r="F54" s="2"/>
      <c r="G54" s="220" t="s">
        <v>420</v>
      </c>
    </row>
    <row r="55" spans="1:8" ht="14.25" customHeight="1">
      <c r="A55" s="219" t="s">
        <v>419</v>
      </c>
      <c r="B55" s="214">
        <v>662</v>
      </c>
      <c r="C55" s="217">
        <v>32.3</v>
      </c>
      <c r="D55" s="214">
        <v>3098</v>
      </c>
      <c r="E55" s="214">
        <v>60257</v>
      </c>
      <c r="F55" s="217">
        <v>64.5</v>
      </c>
      <c r="G55" s="212">
        <v>1550</v>
      </c>
      <c r="H55" s="10"/>
    </row>
    <row r="56" spans="1:8" ht="14.25" customHeight="1">
      <c r="A56" s="218" t="s">
        <v>418</v>
      </c>
      <c r="B56" s="214">
        <v>752</v>
      </c>
      <c r="C56" s="217">
        <v>37.9</v>
      </c>
      <c r="D56" s="214">
        <v>2638</v>
      </c>
      <c r="E56" s="214">
        <v>68674</v>
      </c>
      <c r="F56" s="217">
        <v>69.9</v>
      </c>
      <c r="G56" s="212">
        <v>1431</v>
      </c>
      <c r="H56" s="10"/>
    </row>
    <row r="57" spans="1:8" ht="14.25" customHeight="1">
      <c r="A57" s="218" t="s">
        <v>417</v>
      </c>
      <c r="B57" s="214">
        <v>908</v>
      </c>
      <c r="C57" s="217">
        <v>46.7</v>
      </c>
      <c r="D57" s="214">
        <v>2143</v>
      </c>
      <c r="E57" s="214">
        <v>79393</v>
      </c>
      <c r="F57" s="217">
        <v>76.5</v>
      </c>
      <c r="G57" s="212">
        <v>1306</v>
      </c>
      <c r="H57" s="10"/>
    </row>
    <row r="58" spans="1:8" ht="14.25" customHeight="1">
      <c r="A58" s="218" t="s">
        <v>416</v>
      </c>
      <c r="B58" s="214">
        <v>1229</v>
      </c>
      <c r="C58" s="217">
        <v>62.4</v>
      </c>
      <c r="D58" s="214">
        <v>1603</v>
      </c>
      <c r="E58" s="214">
        <v>94362</v>
      </c>
      <c r="F58" s="217">
        <v>84.3</v>
      </c>
      <c r="G58" s="212">
        <v>1186</v>
      </c>
      <c r="H58" s="10"/>
    </row>
    <row r="59" spans="1:8" ht="14.25" customHeight="1">
      <c r="A59" s="218" t="s">
        <v>415</v>
      </c>
      <c r="B59" s="214">
        <v>1636</v>
      </c>
      <c r="C59" s="217">
        <v>80.4</v>
      </c>
      <c r="D59" s="214">
        <v>1244</v>
      </c>
      <c r="E59" s="214">
        <v>116056</v>
      </c>
      <c r="F59" s="217">
        <v>99.1</v>
      </c>
      <c r="G59" s="212">
        <v>1007</v>
      </c>
      <c r="H59" s="10"/>
    </row>
    <row r="60" spans="1:8" ht="14.25" customHeight="1" hidden="1">
      <c r="A60" s="218" t="s">
        <v>414</v>
      </c>
      <c r="B60" s="214">
        <v>1918</v>
      </c>
      <c r="C60" s="217">
        <v>92.8</v>
      </c>
      <c r="D60" s="214">
        <v>1078</v>
      </c>
      <c r="E60" s="214">
        <v>129700</v>
      </c>
      <c r="F60" s="217">
        <v>107.9</v>
      </c>
      <c r="G60" s="212">
        <v>927</v>
      </c>
      <c r="H60" s="10"/>
    </row>
    <row r="61" spans="1:8" ht="13.5" customHeight="1">
      <c r="A61" s="218" t="s">
        <v>413</v>
      </c>
      <c r="B61" s="214">
        <v>2028</v>
      </c>
      <c r="C61" s="217">
        <v>97.3</v>
      </c>
      <c r="D61" s="214">
        <v>1028</v>
      </c>
      <c r="E61" s="214">
        <v>135990</v>
      </c>
      <c r="F61" s="217">
        <v>111.8</v>
      </c>
      <c r="G61" s="212">
        <v>895</v>
      </c>
      <c r="H61" s="10"/>
    </row>
    <row r="62" spans="1:8" ht="13.5" customHeight="1">
      <c r="A62" s="218" t="s">
        <v>412</v>
      </c>
      <c r="B62" s="214">
        <v>2100</v>
      </c>
      <c r="C62" s="217">
        <v>100.2</v>
      </c>
      <c r="D62" s="214">
        <v>998</v>
      </c>
      <c r="E62" s="214">
        <v>143429</v>
      </c>
      <c r="F62" s="217">
        <v>116.8</v>
      </c>
      <c r="G62" s="212">
        <v>856</v>
      </c>
      <c r="H62" s="10"/>
    </row>
    <row r="63" spans="1:8" ht="13.5" customHeight="1">
      <c r="A63" s="219" t="s">
        <v>411</v>
      </c>
      <c r="B63" s="214">
        <v>2131</v>
      </c>
      <c r="C63" s="217">
        <v>101.3</v>
      </c>
      <c r="D63" s="214">
        <v>987</v>
      </c>
      <c r="E63" s="214">
        <v>150627</v>
      </c>
      <c r="F63" s="217">
        <v>121.9</v>
      </c>
      <c r="G63" s="212">
        <v>821</v>
      </c>
      <c r="H63" s="10"/>
    </row>
    <row r="64" spans="1:8" ht="14.25" customHeight="1">
      <c r="A64" s="218" t="s">
        <v>410</v>
      </c>
      <c r="B64" s="214">
        <v>2217</v>
      </c>
      <c r="C64" s="217">
        <v>104.8</v>
      </c>
      <c r="D64" s="214">
        <v>954</v>
      </c>
      <c r="E64" s="214">
        <v>162021</v>
      </c>
      <c r="F64" s="217">
        <v>130.2</v>
      </c>
      <c r="G64" s="212">
        <v>768</v>
      </c>
      <c r="H64" s="10"/>
    </row>
    <row r="65" spans="1:8" ht="14.25" customHeight="1">
      <c r="A65" s="218" t="s">
        <v>409</v>
      </c>
      <c r="B65" s="214">
        <v>2424</v>
      </c>
      <c r="C65" s="217">
        <v>114</v>
      </c>
      <c r="D65" s="214">
        <v>877</v>
      </c>
      <c r="E65" s="214">
        <v>176871</v>
      </c>
      <c r="F65" s="213">
        <v>141.5</v>
      </c>
      <c r="G65" s="216">
        <v>707</v>
      </c>
      <c r="H65" s="10"/>
    </row>
    <row r="66" spans="1:8" ht="14.25" customHeight="1">
      <c r="A66" s="215" t="s">
        <v>408</v>
      </c>
      <c r="B66" s="216">
        <v>2506</v>
      </c>
      <c r="C66" s="213">
        <v>117.3</v>
      </c>
      <c r="D66" s="216">
        <v>852</v>
      </c>
      <c r="E66" s="214">
        <v>194300</v>
      </c>
      <c r="F66" s="213">
        <v>154.4</v>
      </c>
      <c r="G66" s="216">
        <v>648</v>
      </c>
      <c r="H66" s="10"/>
    </row>
    <row r="67" spans="1:8" ht="14.25" customHeight="1">
      <c r="A67" s="215" t="s">
        <v>407</v>
      </c>
      <c r="B67" s="216">
        <v>2804</v>
      </c>
      <c r="C67" s="213">
        <v>131.2</v>
      </c>
      <c r="D67" s="216">
        <v>762</v>
      </c>
      <c r="E67" s="214">
        <v>205953</v>
      </c>
      <c r="F67" s="213">
        <v>162.8</v>
      </c>
      <c r="G67" s="216">
        <v>614</v>
      </c>
      <c r="H67" s="10"/>
    </row>
    <row r="68" spans="1:8" ht="14.25" customHeight="1">
      <c r="A68" s="215" t="s">
        <v>406</v>
      </c>
      <c r="B68" s="216">
        <v>2983</v>
      </c>
      <c r="C68" s="213">
        <v>140.2</v>
      </c>
      <c r="D68" s="216">
        <v>713</v>
      </c>
      <c r="E68" s="214">
        <v>217477</v>
      </c>
      <c r="F68" s="213">
        <v>171.3</v>
      </c>
      <c r="G68" s="216">
        <v>584</v>
      </c>
      <c r="H68" s="10"/>
    </row>
    <row r="69" spans="1:8" ht="14.25" customHeight="1">
      <c r="A69" s="215" t="s">
        <v>405</v>
      </c>
      <c r="B69" s="216">
        <v>2983</v>
      </c>
      <c r="C69" s="213">
        <v>140.7</v>
      </c>
      <c r="D69" s="216">
        <v>711</v>
      </c>
      <c r="E69" s="214">
        <v>229744</v>
      </c>
      <c r="F69" s="213">
        <v>180.3</v>
      </c>
      <c r="G69" s="216">
        <v>555</v>
      </c>
      <c r="H69" s="10"/>
    </row>
    <row r="70" spans="1:8" ht="14.25" customHeight="1">
      <c r="A70" s="215" t="s">
        <v>404</v>
      </c>
      <c r="B70" s="214">
        <v>3057</v>
      </c>
      <c r="C70" s="213">
        <v>145.2</v>
      </c>
      <c r="D70" s="214">
        <v>689</v>
      </c>
      <c r="E70" s="214">
        <v>241369</v>
      </c>
      <c r="F70" s="213">
        <v>189</v>
      </c>
      <c r="G70" s="212">
        <v>529</v>
      </c>
      <c r="H70" s="10"/>
    </row>
    <row r="71" spans="1:8" ht="14.25" customHeight="1">
      <c r="A71" s="215" t="s">
        <v>403</v>
      </c>
      <c r="B71" s="214">
        <v>3163</v>
      </c>
      <c r="C71" s="213">
        <v>152.0537105816499</v>
      </c>
      <c r="D71" s="214">
        <v>657.6623458741701</v>
      </c>
      <c r="E71" s="214">
        <v>252533</v>
      </c>
      <c r="F71" s="213">
        <v>197.6</v>
      </c>
      <c r="G71" s="212">
        <v>505.9536773411792</v>
      </c>
      <c r="H71" s="10"/>
    </row>
    <row r="72" spans="1:8" s="203" customFormat="1" ht="14.25" customHeight="1">
      <c r="A72" s="211" t="s">
        <v>402</v>
      </c>
      <c r="B72" s="210">
        <v>3365</v>
      </c>
      <c r="C72" s="209">
        <f>B72/2052000*100000</f>
        <v>163.98635477582846</v>
      </c>
      <c r="D72" s="210">
        <f>2052000/B72</f>
        <v>609.8068350668648</v>
      </c>
      <c r="E72" s="210">
        <v>267751</v>
      </c>
      <c r="F72" s="209">
        <v>209.7</v>
      </c>
      <c r="G72" s="208">
        <f>127770000/E72</f>
        <v>477.1970973030913</v>
      </c>
      <c r="H72" s="204"/>
    </row>
    <row r="73" spans="1:8" s="203" customFormat="1" ht="14.25" customHeight="1">
      <c r="A73" s="211" t="s">
        <v>747</v>
      </c>
      <c r="B73" s="210">
        <v>3461</v>
      </c>
      <c r="C73" s="209">
        <v>170.57125847188655</v>
      </c>
      <c r="D73" s="210">
        <v>586.2652412597515</v>
      </c>
      <c r="E73" s="210">
        <v>276517</v>
      </c>
      <c r="F73" s="209">
        <v>215.93215514873367</v>
      </c>
      <c r="G73" s="208">
        <v>463.1084237135511</v>
      </c>
      <c r="H73" s="204"/>
    </row>
    <row r="74" spans="1:8" s="203" customFormat="1" ht="22.5" customHeight="1" thickBot="1">
      <c r="A74" s="207" t="s">
        <v>748</v>
      </c>
      <c r="B74" s="206">
        <v>3288</v>
      </c>
      <c r="C74" s="601">
        <f>B74/1955000*100000</f>
        <v>168.1841432225064</v>
      </c>
      <c r="D74" s="206">
        <f>1955000/B74</f>
        <v>594.5863746958637</v>
      </c>
      <c r="E74" s="206">
        <v>280052</v>
      </c>
      <c r="F74" s="601">
        <f>E74/125957000*100000</f>
        <v>222.3393697849266</v>
      </c>
      <c r="G74" s="205">
        <f>125957000/E74</f>
        <v>449.762901175496</v>
      </c>
      <c r="H74" s="204"/>
    </row>
    <row r="75" spans="1:7" ht="14.25" customHeight="1">
      <c r="A75" s="10" t="s">
        <v>401</v>
      </c>
      <c r="B75" s="377"/>
      <c r="C75" s="377"/>
      <c r="D75" s="377"/>
      <c r="E75" s="377"/>
      <c r="F75" s="377"/>
      <c r="G75" s="379"/>
    </row>
    <row r="76" ht="12">
      <c r="G76" s="202" t="s">
        <v>400</v>
      </c>
    </row>
    <row r="79" ht="12">
      <c r="A79" s="1" t="s">
        <v>698</v>
      </c>
    </row>
    <row r="80" ht="12">
      <c r="A80" s="1" t="s">
        <v>749</v>
      </c>
    </row>
    <row r="81" ht="12">
      <c r="C81" s="391">
        <v>1955000</v>
      </c>
    </row>
    <row r="83" spans="1:2" ht="12">
      <c r="A83" s="1" t="s">
        <v>432</v>
      </c>
      <c r="B83" s="391">
        <v>125957000</v>
      </c>
    </row>
  </sheetData>
  <sheetProtection/>
  <mergeCells count="7">
    <mergeCell ref="A5:A7"/>
    <mergeCell ref="B5:D5"/>
    <mergeCell ref="E5:G5"/>
    <mergeCell ref="B6:B7"/>
    <mergeCell ref="C6:C7"/>
    <mergeCell ref="E6:E7"/>
    <mergeCell ref="F6:F7"/>
  </mergeCells>
  <printOptions/>
  <pageMargins left="0.89" right="0.2" top="0.52" bottom="0.17" header="0.3" footer="0.28"/>
  <pageSetup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dimension ref="A1:K39"/>
  <sheetViews>
    <sheetView view="pageBreakPreview" zoomScale="75" zoomScaleSheetLayoutView="75" zoomScalePageLayoutView="0" workbookViewId="0" topLeftCell="A1">
      <selection activeCell="F39" sqref="F39"/>
    </sheetView>
  </sheetViews>
  <sheetFormatPr defaultColWidth="9.00390625" defaultRowHeight="13.5"/>
  <cols>
    <col min="1" max="2" width="9.125" style="227" bestFit="1" customWidth="1"/>
    <col min="3" max="3" width="10.375" style="227" bestFit="1" customWidth="1"/>
    <col min="4" max="4" width="10.375" style="227" customWidth="1"/>
    <col min="5" max="10" width="9.125" style="227" bestFit="1" customWidth="1"/>
    <col min="11" max="16384" width="9.00390625" style="227" customWidth="1"/>
  </cols>
  <sheetData>
    <row r="1" spans="1:11" ht="19.5" customHeight="1">
      <c r="A1" s="253" t="s">
        <v>450</v>
      </c>
      <c r="B1" s="229"/>
      <c r="C1" s="229"/>
      <c r="D1" s="229"/>
      <c r="E1" s="229"/>
      <c r="F1" s="229"/>
      <c r="G1" s="229"/>
      <c r="H1" s="229"/>
      <c r="I1" s="229"/>
      <c r="J1" s="229"/>
      <c r="K1" s="229"/>
    </row>
    <row r="2" spans="1:11" ht="19.5" customHeight="1">
      <c r="A2" s="253"/>
      <c r="B2" s="229"/>
      <c r="C2" s="229"/>
      <c r="D2" s="229"/>
      <c r="E2" s="229"/>
      <c r="F2" s="229"/>
      <c r="G2" s="229"/>
      <c r="H2" s="229"/>
      <c r="I2" s="229"/>
      <c r="J2" s="229"/>
      <c r="K2" s="229"/>
    </row>
    <row r="3" spans="1:11" ht="19.5" customHeight="1" thickBot="1">
      <c r="A3" s="247" t="s">
        <v>449</v>
      </c>
      <c r="B3" s="229"/>
      <c r="C3" s="229"/>
      <c r="D3" s="229"/>
      <c r="E3" s="229"/>
      <c r="F3" s="229"/>
      <c r="G3" s="229"/>
      <c r="H3" s="229"/>
      <c r="I3" s="229"/>
      <c r="J3" s="229"/>
      <c r="K3" s="229"/>
    </row>
    <row r="4" spans="1:11" ht="19.5" customHeight="1">
      <c r="A4" s="859" t="s">
        <v>32</v>
      </c>
      <c r="B4" s="246" t="s">
        <v>29</v>
      </c>
      <c r="C4" s="861" t="s">
        <v>444</v>
      </c>
      <c r="D4" s="862"/>
      <c r="E4" s="863" t="s">
        <v>443</v>
      </c>
      <c r="F4" s="863"/>
      <c r="G4" s="863" t="s">
        <v>442</v>
      </c>
      <c r="H4" s="863"/>
      <c r="I4" s="863" t="s">
        <v>441</v>
      </c>
      <c r="J4" s="864"/>
      <c r="K4" s="229"/>
    </row>
    <row r="5" spans="1:11" ht="42.75" customHeight="1">
      <c r="A5" s="860"/>
      <c r="B5" s="252" t="s">
        <v>439</v>
      </c>
      <c r="C5" s="243" t="s">
        <v>439</v>
      </c>
      <c r="D5" s="245" t="s">
        <v>448</v>
      </c>
      <c r="E5" s="243" t="s">
        <v>439</v>
      </c>
      <c r="F5" s="244" t="s">
        <v>438</v>
      </c>
      <c r="G5" s="243" t="s">
        <v>439</v>
      </c>
      <c r="H5" s="243" t="s">
        <v>438</v>
      </c>
      <c r="I5" s="243" t="s">
        <v>439</v>
      </c>
      <c r="J5" s="475" t="s">
        <v>438</v>
      </c>
      <c r="K5" s="229"/>
    </row>
    <row r="6" spans="1:11" ht="19.5" customHeight="1">
      <c r="A6" s="251" t="s">
        <v>447</v>
      </c>
      <c r="B6" s="239">
        <v>2297</v>
      </c>
      <c r="C6" s="234">
        <v>2183</v>
      </c>
      <c r="D6" s="237">
        <v>108.3</v>
      </c>
      <c r="E6" s="236">
        <v>1169</v>
      </c>
      <c r="F6" s="242">
        <f aca="true" t="shared" si="0" ref="F6:F16">E6/B6*100</f>
        <v>50.89246843709185</v>
      </c>
      <c r="G6" s="235">
        <v>1014</v>
      </c>
      <c r="H6" s="233">
        <f aca="true" t="shared" si="1" ref="H6:H16">G6/B6*100</f>
        <v>44.14453635176317</v>
      </c>
      <c r="I6" s="250">
        <v>114</v>
      </c>
      <c r="J6" s="476">
        <f aca="true" t="shared" si="2" ref="J6:J16">I6/B6*100</f>
        <v>4.962995211144971</v>
      </c>
      <c r="K6" s="229"/>
    </row>
    <row r="7" spans="1:11" ht="19.5" customHeight="1">
      <c r="A7" s="240">
        <v>59</v>
      </c>
      <c r="B7" s="239">
        <v>2713</v>
      </c>
      <c r="C7" s="234">
        <v>2583</v>
      </c>
      <c r="D7" s="237">
        <v>124.9</v>
      </c>
      <c r="E7" s="236">
        <v>1537</v>
      </c>
      <c r="F7" s="233">
        <f t="shared" si="0"/>
        <v>56.653151492812384</v>
      </c>
      <c r="G7" s="235">
        <v>1046</v>
      </c>
      <c r="H7" s="233">
        <f t="shared" si="1"/>
        <v>38.555105049760414</v>
      </c>
      <c r="I7" s="250">
        <v>130</v>
      </c>
      <c r="J7" s="476">
        <f t="shared" si="2"/>
        <v>4.791743457427202</v>
      </c>
      <c r="K7" s="229"/>
    </row>
    <row r="8" spans="1:11" ht="19.5" customHeight="1">
      <c r="A8" s="251" t="s">
        <v>446</v>
      </c>
      <c r="B8" s="239">
        <v>3295</v>
      </c>
      <c r="C8" s="234">
        <v>3192</v>
      </c>
      <c r="D8" s="237">
        <v>150.9</v>
      </c>
      <c r="E8" s="236">
        <v>2118</v>
      </c>
      <c r="F8" s="233">
        <f t="shared" si="0"/>
        <v>64.27921092564492</v>
      </c>
      <c r="G8" s="235">
        <v>1074</v>
      </c>
      <c r="H8" s="233">
        <f t="shared" si="1"/>
        <v>32.5948406676783</v>
      </c>
      <c r="I8" s="250">
        <v>103</v>
      </c>
      <c r="J8" s="476">
        <f t="shared" si="2"/>
        <v>3.125948406676783</v>
      </c>
      <c r="K8" s="229"/>
    </row>
    <row r="9" spans="1:11" ht="19.5" customHeight="1">
      <c r="A9" s="240">
        <v>6</v>
      </c>
      <c r="B9" s="239">
        <v>3455</v>
      </c>
      <c r="C9" s="234">
        <v>3346</v>
      </c>
      <c r="D9" s="237">
        <v>157.4</v>
      </c>
      <c r="E9" s="236">
        <v>2183</v>
      </c>
      <c r="F9" s="233">
        <f t="shared" si="0"/>
        <v>63.18379160636758</v>
      </c>
      <c r="G9" s="235">
        <v>1163</v>
      </c>
      <c r="H9" s="233">
        <f t="shared" si="1"/>
        <v>33.66136034732272</v>
      </c>
      <c r="I9" s="250">
        <v>109</v>
      </c>
      <c r="J9" s="476">
        <f t="shared" si="2"/>
        <v>3.154848046309696</v>
      </c>
      <c r="K9" s="229"/>
    </row>
    <row r="10" spans="1:11" ht="19.5" customHeight="1">
      <c r="A10" s="240">
        <v>8</v>
      </c>
      <c r="B10" s="239">
        <v>3531</v>
      </c>
      <c r="C10" s="234">
        <v>3407</v>
      </c>
      <c r="D10" s="237">
        <v>159.5</v>
      </c>
      <c r="E10" s="236">
        <v>2214</v>
      </c>
      <c r="F10" s="233">
        <f t="shared" si="0"/>
        <v>62.7017841971113</v>
      </c>
      <c r="G10" s="235">
        <v>1193</v>
      </c>
      <c r="H10" s="233">
        <f t="shared" si="1"/>
        <v>33.78646275842537</v>
      </c>
      <c r="I10" s="250">
        <v>124</v>
      </c>
      <c r="J10" s="476">
        <f t="shared" si="2"/>
        <v>3.5117530444633247</v>
      </c>
      <c r="K10" s="229"/>
    </row>
    <row r="11" spans="1:11" ht="19.5" customHeight="1">
      <c r="A11" s="240">
        <v>10</v>
      </c>
      <c r="B11" s="239">
        <v>3580</v>
      </c>
      <c r="C11" s="234">
        <v>3441</v>
      </c>
      <c r="D11" s="237">
        <v>161</v>
      </c>
      <c r="E11" s="236">
        <v>2232</v>
      </c>
      <c r="F11" s="233">
        <f t="shared" si="0"/>
        <v>62.3463687150838</v>
      </c>
      <c r="G11" s="235">
        <v>1209</v>
      </c>
      <c r="H11" s="233">
        <f t="shared" si="1"/>
        <v>33.77094972067039</v>
      </c>
      <c r="I11" s="250">
        <v>139</v>
      </c>
      <c r="J11" s="476">
        <f t="shared" si="2"/>
        <v>3.88268156424581</v>
      </c>
      <c r="K11" s="229"/>
    </row>
    <row r="12" spans="1:11" ht="19.5" customHeight="1">
      <c r="A12" s="240">
        <v>12</v>
      </c>
      <c r="B12" s="239">
        <v>3686</v>
      </c>
      <c r="C12" s="234">
        <v>3549</v>
      </c>
      <c r="D12" s="237">
        <v>166.9</v>
      </c>
      <c r="E12" s="236">
        <v>2263</v>
      </c>
      <c r="F12" s="233">
        <f t="shared" si="0"/>
        <v>61.394465545306566</v>
      </c>
      <c r="G12" s="235">
        <v>1286</v>
      </c>
      <c r="H12" s="233">
        <f t="shared" si="1"/>
        <v>34.88876831253391</v>
      </c>
      <c r="I12" s="250">
        <v>137</v>
      </c>
      <c r="J12" s="476">
        <f t="shared" si="2"/>
        <v>3.716766142159523</v>
      </c>
      <c r="K12" s="229"/>
    </row>
    <row r="13" spans="1:11" ht="19.5" customHeight="1">
      <c r="A13" s="240">
        <v>14</v>
      </c>
      <c r="B13" s="239">
        <v>3768</v>
      </c>
      <c r="C13" s="234">
        <v>3613</v>
      </c>
      <c r="D13" s="237">
        <v>170.4</v>
      </c>
      <c r="E13" s="236">
        <v>2264</v>
      </c>
      <c r="F13" s="233">
        <f t="shared" si="0"/>
        <v>60.08492569002123</v>
      </c>
      <c r="G13" s="235">
        <v>1349</v>
      </c>
      <c r="H13" s="233">
        <f t="shared" si="1"/>
        <v>35.80148619957537</v>
      </c>
      <c r="I13" s="250">
        <v>155</v>
      </c>
      <c r="J13" s="476">
        <f t="shared" si="2"/>
        <v>4.113588110403397</v>
      </c>
      <c r="K13" s="229"/>
    </row>
    <row r="14" spans="1:11" ht="19.5" customHeight="1">
      <c r="A14" s="240">
        <v>16</v>
      </c>
      <c r="B14" s="239">
        <v>3750</v>
      </c>
      <c r="C14" s="234">
        <v>3601</v>
      </c>
      <c r="D14" s="237">
        <v>171</v>
      </c>
      <c r="E14" s="236">
        <v>2263</v>
      </c>
      <c r="F14" s="233">
        <f t="shared" si="0"/>
        <v>60.34666666666667</v>
      </c>
      <c r="G14" s="235">
        <v>1338</v>
      </c>
      <c r="H14" s="233">
        <f t="shared" si="1"/>
        <v>35.68</v>
      </c>
      <c r="I14" s="250">
        <v>149</v>
      </c>
      <c r="J14" s="476">
        <f t="shared" si="2"/>
        <v>3.9733333333333336</v>
      </c>
      <c r="K14" s="229"/>
    </row>
    <row r="15" spans="1:11" ht="19.5" customHeight="1">
      <c r="A15" s="240">
        <v>18</v>
      </c>
      <c r="B15" s="239">
        <v>3816</v>
      </c>
      <c r="C15" s="234">
        <v>3663</v>
      </c>
      <c r="D15" s="237">
        <v>176.1</v>
      </c>
      <c r="E15" s="236">
        <v>2255</v>
      </c>
      <c r="F15" s="233">
        <f t="shared" si="0"/>
        <v>59.09329140461216</v>
      </c>
      <c r="G15" s="235">
        <v>1408</v>
      </c>
      <c r="H15" s="233">
        <f t="shared" si="1"/>
        <v>36.897274633123686</v>
      </c>
      <c r="I15" s="250">
        <v>153</v>
      </c>
      <c r="J15" s="476">
        <f t="shared" si="2"/>
        <v>4.009433962264151</v>
      </c>
      <c r="K15" s="229"/>
    </row>
    <row r="16" spans="1:11" ht="19.5" customHeight="1">
      <c r="A16" s="240">
        <v>20</v>
      </c>
      <c r="B16" s="239">
        <v>3905</v>
      </c>
      <c r="C16" s="234">
        <v>3760</v>
      </c>
      <c r="D16" s="237">
        <v>183.2</v>
      </c>
      <c r="E16" s="236">
        <v>2298</v>
      </c>
      <c r="F16" s="233">
        <f t="shared" si="0"/>
        <v>58.84763124199745</v>
      </c>
      <c r="G16" s="235">
        <v>1462</v>
      </c>
      <c r="H16" s="233">
        <f t="shared" si="1"/>
        <v>37.43918053777209</v>
      </c>
      <c r="I16" s="250">
        <v>145</v>
      </c>
      <c r="J16" s="476">
        <f t="shared" si="2"/>
        <v>3.713188220230474</v>
      </c>
      <c r="K16" s="248"/>
    </row>
    <row r="17" spans="1:11" ht="19.5" customHeight="1">
      <c r="A17" s="240">
        <v>22</v>
      </c>
      <c r="B17" s="239">
        <v>3880</v>
      </c>
      <c r="C17" s="234">
        <v>3705</v>
      </c>
      <c r="D17" s="237">
        <v>182.5965075522507</v>
      </c>
      <c r="E17" s="236">
        <v>2285</v>
      </c>
      <c r="F17" s="233">
        <v>58.891752577319586</v>
      </c>
      <c r="G17" s="235">
        <v>1420</v>
      </c>
      <c r="H17" s="233">
        <v>36.597938144329895</v>
      </c>
      <c r="I17" s="250">
        <v>175</v>
      </c>
      <c r="J17" s="476">
        <v>4.510309278350515</v>
      </c>
      <c r="K17" s="248"/>
    </row>
    <row r="18" spans="1:11" ht="19.5" customHeight="1" thickBot="1">
      <c r="A18" s="232">
        <v>24</v>
      </c>
      <c r="B18" s="602">
        <v>3685</v>
      </c>
      <c r="C18" s="603">
        <v>3506</v>
      </c>
      <c r="D18" s="604">
        <f>C18/1955000*100000</f>
        <v>179.33503836317135</v>
      </c>
      <c r="E18" s="605">
        <v>2172</v>
      </c>
      <c r="F18" s="606">
        <f>E18/B18*100</f>
        <v>58.9416553595658</v>
      </c>
      <c r="G18" s="607">
        <v>1334</v>
      </c>
      <c r="H18" s="606">
        <f>G18/B18*100</f>
        <v>36.20081411126187</v>
      </c>
      <c r="I18" s="608">
        <v>179</v>
      </c>
      <c r="J18" s="609">
        <f>I18/B18*100</f>
        <v>4.85753052917232</v>
      </c>
      <c r="K18" s="610"/>
    </row>
    <row r="19" spans="1:11" ht="19.5" customHeight="1">
      <c r="A19" s="865" t="s">
        <v>751</v>
      </c>
      <c r="B19" s="865"/>
      <c r="C19" s="865"/>
      <c r="D19" s="865"/>
      <c r="E19" s="865"/>
      <c r="F19" s="865"/>
      <c r="G19" s="865"/>
      <c r="H19" s="865"/>
      <c r="I19" s="865"/>
      <c r="J19" s="865"/>
      <c r="K19" s="249" t="s">
        <v>750</v>
      </c>
    </row>
    <row r="20" spans="1:11" ht="19.5" customHeight="1">
      <c r="A20" s="248"/>
      <c r="B20" s="248"/>
      <c r="C20" s="248"/>
      <c r="D20" s="248"/>
      <c r="E20" s="248"/>
      <c r="F20" s="248"/>
      <c r="G20" s="248"/>
      <c r="H20" s="248"/>
      <c r="I20" s="248"/>
      <c r="J20" s="248"/>
      <c r="K20" s="248"/>
    </row>
    <row r="21" spans="1:11" ht="19.5" customHeight="1">
      <c r="A21" s="248"/>
      <c r="B21" s="248"/>
      <c r="C21" s="248"/>
      <c r="D21" s="248"/>
      <c r="E21" s="248"/>
      <c r="F21" s="248"/>
      <c r="G21" s="248"/>
      <c r="H21" s="248"/>
      <c r="I21" s="248"/>
      <c r="J21" s="248"/>
      <c r="K21" s="248"/>
    </row>
    <row r="22" spans="1:11" ht="19.5" customHeight="1" thickBot="1">
      <c r="A22" s="247" t="s">
        <v>445</v>
      </c>
      <c r="B22" s="229"/>
      <c r="C22" s="229"/>
      <c r="D22" s="229"/>
      <c r="E22" s="229"/>
      <c r="F22" s="229"/>
      <c r="G22" s="229"/>
      <c r="H22" s="229"/>
      <c r="I22" s="229"/>
      <c r="J22" s="229"/>
      <c r="K22" s="229"/>
    </row>
    <row r="23" spans="1:11" ht="19.5" customHeight="1">
      <c r="A23" s="859" t="s">
        <v>32</v>
      </c>
      <c r="B23" s="866" t="s">
        <v>29</v>
      </c>
      <c r="C23" s="861" t="s">
        <v>444</v>
      </c>
      <c r="D23" s="862"/>
      <c r="E23" s="863" t="s">
        <v>443</v>
      </c>
      <c r="F23" s="863"/>
      <c r="G23" s="863" t="s">
        <v>442</v>
      </c>
      <c r="H23" s="863"/>
      <c r="I23" s="863" t="s">
        <v>441</v>
      </c>
      <c r="J23" s="864"/>
      <c r="K23" s="230"/>
    </row>
    <row r="24" spans="1:11" ht="42.75" customHeight="1">
      <c r="A24" s="860"/>
      <c r="B24" s="867"/>
      <c r="C24" s="243" t="s">
        <v>439</v>
      </c>
      <c r="D24" s="245" t="s">
        <v>440</v>
      </c>
      <c r="E24" s="243" t="s">
        <v>439</v>
      </c>
      <c r="F24" s="244" t="s">
        <v>438</v>
      </c>
      <c r="G24" s="243" t="s">
        <v>439</v>
      </c>
      <c r="H24" s="243" t="s">
        <v>438</v>
      </c>
      <c r="I24" s="243" t="s">
        <v>439</v>
      </c>
      <c r="J24" s="475" t="s">
        <v>438</v>
      </c>
      <c r="K24" s="230"/>
    </row>
    <row r="25" spans="1:11" ht="19.5" customHeight="1">
      <c r="A25" s="241" t="s">
        <v>437</v>
      </c>
      <c r="B25" s="239">
        <v>150229</v>
      </c>
      <c r="C25" s="238">
        <v>143125</v>
      </c>
      <c r="D25" s="237">
        <v>123.2</v>
      </c>
      <c r="E25" s="236">
        <v>73175</v>
      </c>
      <c r="F25" s="242">
        <f aca="true" t="shared" si="3" ref="F25:F35">E25/B25*100</f>
        <v>48.708970970984296</v>
      </c>
      <c r="G25" s="235">
        <v>69950</v>
      </c>
      <c r="H25" s="233">
        <f aca="true" t="shared" si="4" ref="H25:H35">G25/B25*100</f>
        <v>46.56224830092725</v>
      </c>
      <c r="I25" s="234">
        <v>7104</v>
      </c>
      <c r="J25" s="476">
        <f aca="true" t="shared" si="5" ref="J25:J35">100-F25-H25</f>
        <v>4.728780728088452</v>
      </c>
      <c r="K25" s="230"/>
    </row>
    <row r="26" spans="1:11" ht="19.5" customHeight="1">
      <c r="A26" s="240">
        <v>59</v>
      </c>
      <c r="B26" s="239">
        <v>181101</v>
      </c>
      <c r="C26" s="238">
        <v>173452</v>
      </c>
      <c r="D26" s="237">
        <v>144.3</v>
      </c>
      <c r="E26" s="236">
        <v>101631</v>
      </c>
      <c r="F26" s="233">
        <f t="shared" si="3"/>
        <v>56.11840906455514</v>
      </c>
      <c r="G26" s="235">
        <v>71821</v>
      </c>
      <c r="H26" s="233">
        <f t="shared" si="4"/>
        <v>39.657980905682464</v>
      </c>
      <c r="I26" s="234">
        <v>7649</v>
      </c>
      <c r="J26" s="476">
        <f t="shared" si="5"/>
        <v>4.223610029762398</v>
      </c>
      <c r="K26" s="230"/>
    </row>
    <row r="27" spans="1:11" ht="19.5" customHeight="1">
      <c r="A27" s="241" t="s">
        <v>436</v>
      </c>
      <c r="B27" s="239">
        <v>219704</v>
      </c>
      <c r="C27" s="238">
        <v>211498</v>
      </c>
      <c r="D27" s="237">
        <v>169.9</v>
      </c>
      <c r="E27" s="236">
        <v>135845</v>
      </c>
      <c r="F27" s="233">
        <f t="shared" si="3"/>
        <v>61.83091796234934</v>
      </c>
      <c r="G27" s="235">
        <v>75653</v>
      </c>
      <c r="H27" s="233">
        <f t="shared" si="4"/>
        <v>34.43405673087427</v>
      </c>
      <c r="I27" s="234">
        <v>8206</v>
      </c>
      <c r="J27" s="476">
        <f t="shared" si="5"/>
        <v>3.735025306776393</v>
      </c>
      <c r="K27" s="230"/>
    </row>
    <row r="28" spans="1:11" ht="19.5" customHeight="1">
      <c r="A28" s="240">
        <v>6</v>
      </c>
      <c r="B28" s="239">
        <v>230519</v>
      </c>
      <c r="C28" s="238">
        <v>220853</v>
      </c>
      <c r="D28" s="237">
        <v>176.6</v>
      </c>
      <c r="E28" s="236">
        <v>143412</v>
      </c>
      <c r="F28" s="233">
        <f t="shared" si="3"/>
        <v>62.21265926019114</v>
      </c>
      <c r="G28" s="235">
        <v>77441</v>
      </c>
      <c r="H28" s="233">
        <f t="shared" si="4"/>
        <v>33.59419397099588</v>
      </c>
      <c r="I28" s="234">
        <v>9666</v>
      </c>
      <c r="J28" s="476">
        <f t="shared" si="5"/>
        <v>4.19314676881298</v>
      </c>
      <c r="K28" s="230"/>
    </row>
    <row r="29" spans="1:11" ht="19.5" customHeight="1">
      <c r="A29" s="240">
        <v>8</v>
      </c>
      <c r="B29" s="239">
        <v>240908</v>
      </c>
      <c r="C29" s="238">
        <v>230297</v>
      </c>
      <c r="D29" s="237">
        <v>183</v>
      </c>
      <c r="E29" s="236">
        <v>148199</v>
      </c>
      <c r="F29" s="233">
        <f t="shared" si="3"/>
        <v>61.51684460457935</v>
      </c>
      <c r="G29" s="235">
        <v>82098</v>
      </c>
      <c r="H29" s="233">
        <f t="shared" si="4"/>
        <v>34.07856941238979</v>
      </c>
      <c r="I29" s="234">
        <v>10611</v>
      </c>
      <c r="J29" s="476">
        <f t="shared" si="5"/>
        <v>4.404585983030863</v>
      </c>
      <c r="K29" s="230"/>
    </row>
    <row r="30" spans="1:11" ht="19.5" customHeight="1">
      <c r="A30" s="240">
        <v>10</v>
      </c>
      <c r="B30" s="239">
        <v>248611</v>
      </c>
      <c r="C30" s="238">
        <v>236933</v>
      </c>
      <c r="D30" s="237">
        <v>187.3</v>
      </c>
      <c r="E30" s="236">
        <v>153100</v>
      </c>
      <c r="F30" s="233">
        <f t="shared" si="3"/>
        <v>61.582150427776725</v>
      </c>
      <c r="G30" s="235">
        <v>83833</v>
      </c>
      <c r="H30" s="233">
        <f t="shared" si="4"/>
        <v>33.72055138348665</v>
      </c>
      <c r="I30" s="234">
        <v>11678</v>
      </c>
      <c r="J30" s="476">
        <f t="shared" si="5"/>
        <v>4.6972981887366245</v>
      </c>
      <c r="K30" s="230"/>
    </row>
    <row r="31" spans="1:11" ht="19.5" customHeight="1">
      <c r="A31" s="240">
        <v>12</v>
      </c>
      <c r="B31" s="239">
        <v>255792</v>
      </c>
      <c r="C31" s="238">
        <v>243201</v>
      </c>
      <c r="D31" s="237">
        <v>191.6</v>
      </c>
      <c r="E31" s="236">
        <v>154588</v>
      </c>
      <c r="F31" s="233">
        <f t="shared" si="3"/>
        <v>60.43504097078877</v>
      </c>
      <c r="G31" s="235">
        <v>88613</v>
      </c>
      <c r="H31" s="233">
        <f t="shared" si="4"/>
        <v>34.64260023769313</v>
      </c>
      <c r="I31" s="234">
        <v>12591</v>
      </c>
      <c r="J31" s="476">
        <f t="shared" si="5"/>
        <v>4.9223587915181</v>
      </c>
      <c r="K31" s="230"/>
    </row>
    <row r="32" spans="1:11" ht="19.5" customHeight="1">
      <c r="A32" s="240">
        <v>14</v>
      </c>
      <c r="B32" s="239">
        <v>262687</v>
      </c>
      <c r="C32" s="238">
        <v>249574</v>
      </c>
      <c r="D32" s="237">
        <v>195.8</v>
      </c>
      <c r="E32" s="236">
        <v>159131</v>
      </c>
      <c r="F32" s="233">
        <f t="shared" si="3"/>
        <v>60.57817859277391</v>
      </c>
      <c r="G32" s="235">
        <v>90443</v>
      </c>
      <c r="H32" s="233">
        <f t="shared" si="4"/>
        <v>34.429948950652296</v>
      </c>
      <c r="I32" s="234">
        <v>13113</v>
      </c>
      <c r="J32" s="476">
        <f t="shared" si="5"/>
        <v>4.991872456573795</v>
      </c>
      <c r="K32" s="230"/>
    </row>
    <row r="33" spans="1:11" ht="19.5" customHeight="1">
      <c r="A33" s="240">
        <v>16</v>
      </c>
      <c r="B33" s="239">
        <v>270371</v>
      </c>
      <c r="C33" s="238">
        <v>256668</v>
      </c>
      <c r="D33" s="237">
        <v>201</v>
      </c>
      <c r="E33" s="236">
        <v>163683</v>
      </c>
      <c r="F33" s="233">
        <f t="shared" si="3"/>
        <v>60.54014668732963</v>
      </c>
      <c r="G33" s="235">
        <v>92985</v>
      </c>
      <c r="H33" s="233">
        <f t="shared" si="4"/>
        <v>34.39163223866465</v>
      </c>
      <c r="I33" s="234">
        <v>13703</v>
      </c>
      <c r="J33" s="476">
        <f t="shared" si="5"/>
        <v>5.06822107400572</v>
      </c>
      <c r="K33" s="230"/>
    </row>
    <row r="34" spans="1:11" ht="19.5" customHeight="1">
      <c r="A34" s="240">
        <v>18</v>
      </c>
      <c r="B34" s="239">
        <v>277927</v>
      </c>
      <c r="C34" s="238">
        <v>263540</v>
      </c>
      <c r="D34" s="237">
        <v>206.3</v>
      </c>
      <c r="E34" s="236">
        <v>168327</v>
      </c>
      <c r="F34" s="233">
        <f t="shared" si="3"/>
        <v>60.565184382949475</v>
      </c>
      <c r="G34" s="235">
        <v>95213</v>
      </c>
      <c r="H34" s="233">
        <f t="shared" si="4"/>
        <v>34.25827645388897</v>
      </c>
      <c r="I34" s="234">
        <v>14387</v>
      </c>
      <c r="J34" s="476">
        <f t="shared" si="5"/>
        <v>5.176539163161557</v>
      </c>
      <c r="K34" s="230"/>
    </row>
    <row r="35" spans="1:11" ht="19.5" customHeight="1">
      <c r="A35" s="240">
        <v>20</v>
      </c>
      <c r="B35" s="239">
        <v>286699</v>
      </c>
      <c r="C35" s="238">
        <v>271897</v>
      </c>
      <c r="D35" s="237">
        <v>212.9</v>
      </c>
      <c r="E35" s="236">
        <v>174266</v>
      </c>
      <c r="F35" s="233">
        <f t="shared" si="3"/>
        <v>60.78360929058002</v>
      </c>
      <c r="G35" s="235">
        <v>97631</v>
      </c>
      <c r="H35" s="233">
        <f t="shared" si="4"/>
        <v>34.05348466510173</v>
      </c>
      <c r="I35" s="234">
        <v>14802</v>
      </c>
      <c r="J35" s="476">
        <f t="shared" si="5"/>
        <v>5.162906044318255</v>
      </c>
      <c r="K35" s="230"/>
    </row>
    <row r="36" spans="1:11" ht="19.5" customHeight="1">
      <c r="A36" s="240">
        <v>22</v>
      </c>
      <c r="B36" s="239">
        <v>295049</v>
      </c>
      <c r="C36" s="238">
        <v>280431</v>
      </c>
      <c r="D36" s="237">
        <v>218.9885981712319</v>
      </c>
      <c r="E36" s="236">
        <v>180966</v>
      </c>
      <c r="F36" s="233">
        <v>61.334219061918525</v>
      </c>
      <c r="G36" s="235">
        <v>99465</v>
      </c>
      <c r="H36" s="233">
        <v>33.71134964022925</v>
      </c>
      <c r="I36" s="234">
        <v>14618</v>
      </c>
      <c r="J36" s="476">
        <v>4.954431297852224</v>
      </c>
      <c r="K36" s="230"/>
    </row>
    <row r="37" spans="1:11" ht="19.5" customHeight="1" thickBot="1">
      <c r="A37" s="232">
        <v>24</v>
      </c>
      <c r="B37" s="231">
        <v>303268</v>
      </c>
      <c r="C37" s="611">
        <v>288850</v>
      </c>
      <c r="D37" s="604">
        <f>C37/125957000*100000</f>
        <v>229.32429321117525</v>
      </c>
      <c r="E37" s="605">
        <v>188306</v>
      </c>
      <c r="F37" s="606">
        <f>E37/B37*100</f>
        <v>62.09227481963148</v>
      </c>
      <c r="G37" s="607">
        <v>100544</v>
      </c>
      <c r="H37" s="606">
        <f>G37/B37*100</f>
        <v>33.15351438331773</v>
      </c>
      <c r="I37" s="603">
        <v>14418</v>
      </c>
      <c r="J37" s="609">
        <f>100-F37-H37</f>
        <v>4.754210797050796</v>
      </c>
      <c r="K37" s="230"/>
    </row>
    <row r="38" spans="1:11" ht="19.5" customHeight="1">
      <c r="A38" s="229"/>
      <c r="B38" s="229"/>
      <c r="C38" s="229"/>
      <c r="D38" s="229"/>
      <c r="E38" s="229"/>
      <c r="F38" s="229"/>
      <c r="G38" s="229"/>
      <c r="H38" s="229"/>
      <c r="I38" s="229"/>
      <c r="J38" s="229"/>
      <c r="K38" s="229"/>
    </row>
    <row r="39" ht="19.5" customHeight="1">
      <c r="J39" s="228" t="s">
        <v>435</v>
      </c>
    </row>
  </sheetData>
  <sheetProtection/>
  <mergeCells count="12">
    <mergeCell ref="A23:A24"/>
    <mergeCell ref="B23:B24"/>
    <mergeCell ref="A4:A5"/>
    <mergeCell ref="C4:D4"/>
    <mergeCell ref="E23:F23"/>
    <mergeCell ref="G23:H23"/>
    <mergeCell ref="I23:J23"/>
    <mergeCell ref="C23:D23"/>
    <mergeCell ref="E4:F4"/>
    <mergeCell ref="G4:H4"/>
    <mergeCell ref="I4:J4"/>
    <mergeCell ref="A19:J19"/>
  </mergeCells>
  <printOptions/>
  <pageMargins left="0.75" right="0.75" top="1" bottom="1" header="0.512" footer="0.512"/>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
      <selection activeCell="F39" sqref="F39"/>
    </sheetView>
  </sheetViews>
  <sheetFormatPr defaultColWidth="9.00390625" defaultRowHeight="13.5"/>
  <cols>
    <col min="1" max="1" width="4.00390625" style="1" customWidth="1"/>
    <col min="2" max="2" width="15.00390625" style="1" customWidth="1"/>
    <col min="3" max="5" width="9.50390625" style="1" customWidth="1"/>
    <col min="6" max="6" width="4.00390625" style="1" customWidth="1"/>
    <col min="7" max="7" width="15.00390625" style="1" customWidth="1"/>
    <col min="8" max="10" width="9.50390625" style="1" customWidth="1"/>
    <col min="11" max="16384" width="9.00390625" style="1" customWidth="1"/>
  </cols>
  <sheetData>
    <row r="1" spans="1:10" s="12" customFormat="1" ht="18" customHeight="1">
      <c r="A1" s="12" t="s">
        <v>517</v>
      </c>
      <c r="J1" s="274"/>
    </row>
    <row r="2" spans="1:10" ht="23.25" customHeight="1" thickBot="1">
      <c r="A2" s="10"/>
      <c r="J2" s="202" t="s">
        <v>752</v>
      </c>
    </row>
    <row r="3" spans="1:10" ht="17.25" customHeight="1">
      <c r="A3" s="886" t="s">
        <v>516</v>
      </c>
      <c r="B3" s="887"/>
      <c r="C3" s="883" t="s">
        <v>7</v>
      </c>
      <c r="D3" s="883" t="s">
        <v>8</v>
      </c>
      <c r="E3" s="872" t="s">
        <v>9</v>
      </c>
      <c r="F3" s="876" t="s">
        <v>516</v>
      </c>
      <c r="G3" s="877"/>
      <c r="H3" s="883" t="s">
        <v>7</v>
      </c>
      <c r="I3" s="883" t="s">
        <v>8</v>
      </c>
      <c r="J3" s="881" t="s">
        <v>9</v>
      </c>
    </row>
    <row r="4" spans="1:10" ht="21" customHeight="1">
      <c r="A4" s="888" t="s">
        <v>12</v>
      </c>
      <c r="B4" s="888"/>
      <c r="C4" s="884"/>
      <c r="D4" s="884"/>
      <c r="E4" s="873"/>
      <c r="F4" s="878" t="s">
        <v>12</v>
      </c>
      <c r="G4" s="879"/>
      <c r="H4" s="884"/>
      <c r="I4" s="884"/>
      <c r="J4" s="882"/>
    </row>
    <row r="5" spans="1:10" ht="18" customHeight="1">
      <c r="A5" s="273"/>
      <c r="B5" s="273"/>
      <c r="C5" s="272"/>
      <c r="D5" s="272"/>
      <c r="E5" s="271"/>
      <c r="F5" s="270"/>
      <c r="G5" s="269"/>
      <c r="H5" s="268"/>
      <c r="I5" s="268"/>
      <c r="J5" s="267"/>
    </row>
    <row r="6" spans="1:10" s="266" customFormat="1" ht="18" customHeight="1">
      <c r="A6" s="885" t="s">
        <v>5</v>
      </c>
      <c r="B6" s="868"/>
      <c r="C6" s="612">
        <f>C8+C20+C35+H6+H22+H29+H44+H47</f>
        <v>3685</v>
      </c>
      <c r="D6" s="612">
        <f>D8+D20+D35+I6+I22+I29+I44+I47</f>
        <v>1326</v>
      </c>
      <c r="E6" s="612">
        <f>E8+E20+E35+J6+J22+J29+J44+J47</f>
        <v>3288</v>
      </c>
      <c r="F6" s="874" t="s">
        <v>515</v>
      </c>
      <c r="G6" s="871"/>
      <c r="H6" s="613">
        <f>SUM(H7:H19)</f>
        <v>456</v>
      </c>
      <c r="I6" s="612">
        <f>SUM(I7:I19)</f>
        <v>158</v>
      </c>
      <c r="J6" s="613">
        <f>SUM(J7:J19)</f>
        <v>414</v>
      </c>
    </row>
    <row r="7" spans="1:10" ht="18" customHeight="1">
      <c r="A7" s="259"/>
      <c r="B7" s="259"/>
      <c r="C7" s="260"/>
      <c r="D7" s="614"/>
      <c r="E7" s="260"/>
      <c r="F7" s="615"/>
      <c r="G7" s="616" t="s">
        <v>514</v>
      </c>
      <c r="H7" s="617">
        <v>317</v>
      </c>
      <c r="I7" s="260">
        <v>90</v>
      </c>
      <c r="J7" s="618">
        <v>297</v>
      </c>
    </row>
    <row r="8" spans="1:10" ht="18" customHeight="1">
      <c r="A8" s="868" t="s">
        <v>513</v>
      </c>
      <c r="B8" s="869"/>
      <c r="C8" s="619">
        <f>SUM(C9:C16)</f>
        <v>1271</v>
      </c>
      <c r="D8" s="620">
        <f>SUM(D9:D16)</f>
        <v>286</v>
      </c>
      <c r="E8" s="620">
        <f>SUM(E9:E16)</f>
        <v>897</v>
      </c>
      <c r="F8" s="621"/>
      <c r="G8" s="263" t="s">
        <v>512</v>
      </c>
      <c r="H8" s="617">
        <v>66</v>
      </c>
      <c r="I8" s="260">
        <v>34</v>
      </c>
      <c r="J8" s="618">
        <v>67</v>
      </c>
    </row>
    <row r="9" spans="1:10" ht="18" customHeight="1">
      <c r="A9" s="259"/>
      <c r="B9" s="262" t="s">
        <v>511</v>
      </c>
      <c r="C9" s="622">
        <v>1020</v>
      </c>
      <c r="D9" s="622">
        <v>188</v>
      </c>
      <c r="E9" s="623">
        <v>630</v>
      </c>
      <c r="F9" s="621"/>
      <c r="G9" s="263" t="s">
        <v>510</v>
      </c>
      <c r="H9" s="618">
        <v>0</v>
      </c>
      <c r="I9" s="260" t="s">
        <v>30</v>
      </c>
      <c r="J9" s="618">
        <v>0</v>
      </c>
    </row>
    <row r="10" spans="1:10" ht="18" customHeight="1">
      <c r="A10" s="259"/>
      <c r="B10" s="262" t="s">
        <v>509</v>
      </c>
      <c r="C10" s="622">
        <v>80</v>
      </c>
      <c r="D10" s="622">
        <v>25</v>
      </c>
      <c r="E10" s="623">
        <v>73</v>
      </c>
      <c r="F10" s="621"/>
      <c r="G10" s="263" t="s">
        <v>508</v>
      </c>
      <c r="H10" s="617">
        <v>4</v>
      </c>
      <c r="I10" s="260">
        <v>2</v>
      </c>
      <c r="J10" s="618">
        <v>3</v>
      </c>
    </row>
    <row r="11" spans="1:10" ht="18" customHeight="1">
      <c r="A11" s="259"/>
      <c r="B11" s="262" t="s">
        <v>507</v>
      </c>
      <c r="C11" s="622">
        <v>89</v>
      </c>
      <c r="D11" s="622">
        <v>32</v>
      </c>
      <c r="E11" s="623">
        <v>94</v>
      </c>
      <c r="F11" s="621"/>
      <c r="G11" s="263" t="s">
        <v>506</v>
      </c>
      <c r="H11" s="617">
        <v>3</v>
      </c>
      <c r="I11" s="260">
        <v>1</v>
      </c>
      <c r="J11" s="618">
        <v>4</v>
      </c>
    </row>
    <row r="12" spans="1:10" ht="18" customHeight="1">
      <c r="A12" s="259"/>
      <c r="B12" s="262" t="s">
        <v>31</v>
      </c>
      <c r="C12" s="622">
        <v>29</v>
      </c>
      <c r="D12" s="622">
        <v>15</v>
      </c>
      <c r="E12" s="623">
        <v>48</v>
      </c>
      <c r="F12" s="621"/>
      <c r="G12" s="263" t="s">
        <v>505</v>
      </c>
      <c r="H12" s="617">
        <v>18</v>
      </c>
      <c r="I12" s="260">
        <v>8</v>
      </c>
      <c r="J12" s="618">
        <v>14</v>
      </c>
    </row>
    <row r="13" spans="1:10" ht="18" customHeight="1">
      <c r="A13" s="259"/>
      <c r="B13" s="262" t="s">
        <v>6</v>
      </c>
      <c r="C13" s="622">
        <v>4</v>
      </c>
      <c r="D13" s="622">
        <v>9</v>
      </c>
      <c r="E13" s="623">
        <v>9</v>
      </c>
      <c r="F13" s="621"/>
      <c r="G13" s="263" t="s">
        <v>504</v>
      </c>
      <c r="H13" s="617">
        <v>26</v>
      </c>
      <c r="I13" s="260">
        <v>10</v>
      </c>
      <c r="J13" s="618">
        <v>13</v>
      </c>
    </row>
    <row r="14" spans="1:10" ht="18" customHeight="1">
      <c r="A14" s="259"/>
      <c r="B14" s="262" t="s">
        <v>503</v>
      </c>
      <c r="C14" s="622">
        <v>35</v>
      </c>
      <c r="D14" s="622">
        <v>6</v>
      </c>
      <c r="E14" s="623">
        <v>25</v>
      </c>
      <c r="F14" s="621"/>
      <c r="G14" s="263" t="s">
        <v>502</v>
      </c>
      <c r="H14" s="618">
        <v>0</v>
      </c>
      <c r="I14" s="260" t="s">
        <v>30</v>
      </c>
      <c r="J14" s="618">
        <v>0</v>
      </c>
    </row>
    <row r="15" spans="1:10" ht="18" customHeight="1">
      <c r="A15" s="259"/>
      <c r="B15" s="261" t="s">
        <v>501</v>
      </c>
      <c r="C15" s="622">
        <v>14</v>
      </c>
      <c r="D15" s="622">
        <v>8</v>
      </c>
      <c r="E15" s="260">
        <v>17</v>
      </c>
      <c r="F15" s="621"/>
      <c r="G15" s="263" t="s">
        <v>500</v>
      </c>
      <c r="H15" s="617">
        <v>1</v>
      </c>
      <c r="I15" s="260">
        <v>1</v>
      </c>
      <c r="J15" s="618">
        <v>0</v>
      </c>
    </row>
    <row r="16" spans="1:10" ht="18" customHeight="1">
      <c r="A16" s="259"/>
      <c r="B16" s="261" t="s">
        <v>499</v>
      </c>
      <c r="C16" s="260">
        <v>0</v>
      </c>
      <c r="D16" s="622">
        <v>3</v>
      </c>
      <c r="E16" s="260">
        <v>1</v>
      </c>
      <c r="F16" s="621"/>
      <c r="G16" s="263" t="s">
        <v>498</v>
      </c>
      <c r="H16" s="617">
        <v>6</v>
      </c>
      <c r="I16" s="260" t="s">
        <v>30</v>
      </c>
      <c r="J16" s="618">
        <v>4</v>
      </c>
    </row>
    <row r="17" spans="1:10" ht="18" customHeight="1">
      <c r="A17" s="259"/>
      <c r="B17" s="264"/>
      <c r="C17" s="623"/>
      <c r="D17" s="623"/>
      <c r="E17" s="623"/>
      <c r="F17" s="621"/>
      <c r="G17" s="263" t="s">
        <v>497</v>
      </c>
      <c r="H17" s="617">
        <v>1</v>
      </c>
      <c r="I17" s="260">
        <v>1</v>
      </c>
      <c r="J17" s="618">
        <v>2</v>
      </c>
    </row>
    <row r="18" spans="1:10" ht="18" customHeight="1">
      <c r="A18" s="259"/>
      <c r="B18" s="265"/>
      <c r="C18" s="623"/>
      <c r="D18" s="623"/>
      <c r="E18" s="623"/>
      <c r="F18" s="621"/>
      <c r="G18" s="263" t="s">
        <v>496</v>
      </c>
      <c r="H18" s="617">
        <v>1</v>
      </c>
      <c r="I18" s="260">
        <v>1</v>
      </c>
      <c r="J18" s="618">
        <v>1</v>
      </c>
    </row>
    <row r="19" spans="1:10" ht="18" customHeight="1">
      <c r="A19" s="259"/>
      <c r="B19" s="265"/>
      <c r="C19" s="623"/>
      <c r="D19" s="623"/>
      <c r="E19" s="623"/>
      <c r="F19" s="621"/>
      <c r="G19" s="616" t="s">
        <v>495</v>
      </c>
      <c r="H19" s="617">
        <v>13</v>
      </c>
      <c r="I19" s="260">
        <v>10</v>
      </c>
      <c r="J19" s="618">
        <v>9</v>
      </c>
    </row>
    <row r="20" spans="1:10" ht="18" customHeight="1">
      <c r="A20" s="868" t="s">
        <v>494</v>
      </c>
      <c r="B20" s="869"/>
      <c r="C20" s="620">
        <f>SUM(C21:C31)</f>
        <v>208</v>
      </c>
      <c r="D20" s="620">
        <f>SUM(D21:D31)</f>
        <v>99</v>
      </c>
      <c r="E20" s="620">
        <f>SUM(E21:E31)</f>
        <v>228</v>
      </c>
      <c r="F20" s="624"/>
      <c r="G20" s="625"/>
      <c r="H20" s="626"/>
      <c r="I20" s="260"/>
      <c r="J20" s="618"/>
    </row>
    <row r="21" spans="1:10" ht="18" customHeight="1">
      <c r="A21" s="259"/>
      <c r="B21" s="262" t="s">
        <v>493</v>
      </c>
      <c r="C21" s="622">
        <v>115</v>
      </c>
      <c r="D21" s="622">
        <v>43</v>
      </c>
      <c r="E21" s="622">
        <v>109</v>
      </c>
      <c r="F21" s="621"/>
      <c r="G21" s="627"/>
      <c r="H21" s="626"/>
      <c r="I21" s="260"/>
      <c r="J21" s="618"/>
    </row>
    <row r="22" spans="1:10" ht="18" customHeight="1">
      <c r="A22" s="259"/>
      <c r="B22" s="262" t="s">
        <v>492</v>
      </c>
      <c r="C22" s="622">
        <v>28</v>
      </c>
      <c r="D22" s="622">
        <v>17</v>
      </c>
      <c r="E22" s="622">
        <v>37</v>
      </c>
      <c r="F22" s="870" t="s">
        <v>491</v>
      </c>
      <c r="G22" s="875"/>
      <c r="H22" s="628">
        <f>SUM(H23:H26)</f>
        <v>32</v>
      </c>
      <c r="I22" s="620">
        <f>SUM(I23:I26)</f>
        <v>19</v>
      </c>
      <c r="J22" s="628">
        <f>SUM(J23:J26)</f>
        <v>24</v>
      </c>
    </row>
    <row r="23" spans="1:10" ht="18" customHeight="1">
      <c r="A23" s="259"/>
      <c r="B23" s="262" t="s">
        <v>490</v>
      </c>
      <c r="C23" s="622">
        <v>8</v>
      </c>
      <c r="D23" s="622">
        <v>4</v>
      </c>
      <c r="E23" s="622">
        <v>11</v>
      </c>
      <c r="F23" s="621"/>
      <c r="G23" s="263" t="s">
        <v>489</v>
      </c>
      <c r="H23" s="617">
        <v>4</v>
      </c>
      <c r="I23" s="260">
        <v>4</v>
      </c>
      <c r="J23" s="618">
        <v>2</v>
      </c>
    </row>
    <row r="24" spans="1:10" ht="18" customHeight="1">
      <c r="A24" s="259"/>
      <c r="B24" s="262" t="s">
        <v>488</v>
      </c>
      <c r="C24" s="622">
        <v>3</v>
      </c>
      <c r="D24" s="622">
        <v>2</v>
      </c>
      <c r="E24" s="622">
        <v>4</v>
      </c>
      <c r="F24" s="621"/>
      <c r="G24" s="263" t="s">
        <v>487</v>
      </c>
      <c r="H24" s="629">
        <v>1</v>
      </c>
      <c r="I24" s="260">
        <v>0</v>
      </c>
      <c r="J24" s="618" t="s">
        <v>30</v>
      </c>
    </row>
    <row r="25" spans="1:10" ht="18" customHeight="1">
      <c r="A25" s="259"/>
      <c r="B25" s="262" t="s">
        <v>486</v>
      </c>
      <c r="C25" s="622">
        <v>12</v>
      </c>
      <c r="D25" s="622">
        <v>13</v>
      </c>
      <c r="E25" s="622">
        <v>19</v>
      </c>
      <c r="F25" s="621"/>
      <c r="G25" s="263" t="s">
        <v>485</v>
      </c>
      <c r="H25" s="617">
        <v>3</v>
      </c>
      <c r="I25" s="260">
        <v>2</v>
      </c>
      <c r="J25" s="618">
        <v>2</v>
      </c>
    </row>
    <row r="26" spans="1:10" ht="18" customHeight="1">
      <c r="A26" s="259"/>
      <c r="B26" s="262" t="s">
        <v>484</v>
      </c>
      <c r="C26" s="622">
        <v>2</v>
      </c>
      <c r="D26" s="622">
        <v>2</v>
      </c>
      <c r="E26" s="622">
        <v>8</v>
      </c>
      <c r="F26" s="621"/>
      <c r="G26" s="616" t="s">
        <v>483</v>
      </c>
      <c r="H26" s="617">
        <v>24</v>
      </c>
      <c r="I26" s="260">
        <v>13</v>
      </c>
      <c r="J26" s="618">
        <v>20</v>
      </c>
    </row>
    <row r="27" spans="1:10" ht="18" customHeight="1">
      <c r="A27" s="259"/>
      <c r="B27" s="261" t="s">
        <v>482</v>
      </c>
      <c r="C27" s="622">
        <v>7</v>
      </c>
      <c r="D27" s="622">
        <v>3</v>
      </c>
      <c r="E27" s="622">
        <v>8</v>
      </c>
      <c r="F27" s="621"/>
      <c r="G27" s="263"/>
      <c r="H27" s="626"/>
      <c r="I27" s="260"/>
      <c r="J27" s="618"/>
    </row>
    <row r="28" spans="1:10" ht="18" customHeight="1">
      <c r="A28" s="259"/>
      <c r="B28" s="262" t="s">
        <v>481</v>
      </c>
      <c r="C28" s="622">
        <v>2</v>
      </c>
      <c r="D28" s="622">
        <v>2</v>
      </c>
      <c r="E28" s="622">
        <v>3</v>
      </c>
      <c r="F28" s="621"/>
      <c r="G28" s="263"/>
      <c r="H28" s="626"/>
      <c r="I28" s="260"/>
      <c r="J28" s="618"/>
    </row>
    <row r="29" spans="1:10" ht="18" customHeight="1">
      <c r="A29" s="259"/>
      <c r="B29" s="262" t="s">
        <v>480</v>
      </c>
      <c r="C29" s="622">
        <v>1</v>
      </c>
      <c r="D29" s="622">
        <v>2</v>
      </c>
      <c r="E29" s="622">
        <v>2</v>
      </c>
      <c r="F29" s="870" t="s">
        <v>479</v>
      </c>
      <c r="G29" s="880"/>
      <c r="H29" s="628">
        <f>SUM(H30:H41)</f>
        <v>158</v>
      </c>
      <c r="I29" s="620">
        <f>SUM(I30:I41)</f>
        <v>69</v>
      </c>
      <c r="J29" s="628">
        <f>SUM(J30:J41)</f>
        <v>138</v>
      </c>
    </row>
    <row r="30" spans="1:10" ht="18" customHeight="1">
      <c r="A30" s="259"/>
      <c r="B30" s="262" t="s">
        <v>478</v>
      </c>
      <c r="C30" s="622">
        <v>17</v>
      </c>
      <c r="D30" s="622">
        <v>6</v>
      </c>
      <c r="E30" s="622">
        <v>18</v>
      </c>
      <c r="F30" s="621"/>
      <c r="G30" s="263" t="s">
        <v>477</v>
      </c>
      <c r="H30" s="617">
        <v>54</v>
      </c>
      <c r="I30" s="260">
        <v>21</v>
      </c>
      <c r="J30" s="618">
        <v>54</v>
      </c>
    </row>
    <row r="31" spans="1:10" ht="18" customHeight="1">
      <c r="A31" s="259"/>
      <c r="B31" s="262" t="s">
        <v>476</v>
      </c>
      <c r="C31" s="622">
        <v>13</v>
      </c>
      <c r="D31" s="622">
        <v>5</v>
      </c>
      <c r="E31" s="622">
        <v>9</v>
      </c>
      <c r="F31" s="621"/>
      <c r="G31" s="263" t="s">
        <v>475</v>
      </c>
      <c r="H31" s="617">
        <v>95</v>
      </c>
      <c r="I31" s="260">
        <v>39</v>
      </c>
      <c r="J31" s="618">
        <v>72</v>
      </c>
    </row>
    <row r="32" spans="1:10" ht="18" customHeight="1">
      <c r="A32" s="259"/>
      <c r="B32" s="262"/>
      <c r="C32" s="622"/>
      <c r="D32" s="623"/>
      <c r="E32" s="623"/>
      <c r="F32" s="621"/>
      <c r="G32" s="263" t="s">
        <v>474</v>
      </c>
      <c r="H32" s="617">
        <v>2</v>
      </c>
      <c r="I32" s="260">
        <v>0</v>
      </c>
      <c r="J32" s="618">
        <v>5</v>
      </c>
    </row>
    <row r="33" spans="1:10" ht="18" customHeight="1">
      <c r="A33" s="259"/>
      <c r="B33" s="259"/>
      <c r="C33" s="623"/>
      <c r="D33" s="623"/>
      <c r="E33" s="623"/>
      <c r="F33" s="624"/>
      <c r="G33" s="263" t="s">
        <v>473</v>
      </c>
      <c r="H33" s="617">
        <v>3</v>
      </c>
      <c r="I33" s="260">
        <v>0</v>
      </c>
      <c r="J33" s="618" t="s">
        <v>30</v>
      </c>
    </row>
    <row r="34" spans="1:10" ht="18" customHeight="1">
      <c r="A34" s="259"/>
      <c r="B34" s="264"/>
      <c r="C34" s="623"/>
      <c r="D34" s="623"/>
      <c r="E34" s="623"/>
      <c r="F34" s="624"/>
      <c r="G34" s="263" t="s">
        <v>472</v>
      </c>
      <c r="H34" s="617">
        <v>0</v>
      </c>
      <c r="I34" s="260">
        <v>1</v>
      </c>
      <c r="J34" s="618">
        <v>2</v>
      </c>
    </row>
    <row r="35" spans="1:10" ht="18" customHeight="1">
      <c r="A35" s="868" t="s">
        <v>471</v>
      </c>
      <c r="B35" s="869"/>
      <c r="C35" s="619">
        <f>SUM(C36:C44)</f>
        <v>204</v>
      </c>
      <c r="D35" s="620">
        <f>SUM(D36:D44)</f>
        <v>97</v>
      </c>
      <c r="E35" s="620">
        <f>SUM(E36:E44)</f>
        <v>199</v>
      </c>
      <c r="F35" s="624"/>
      <c r="G35" s="263" t="s">
        <v>470</v>
      </c>
      <c r="H35" s="617">
        <v>1</v>
      </c>
      <c r="I35" s="260">
        <v>1</v>
      </c>
      <c r="J35" s="618" t="s">
        <v>30</v>
      </c>
    </row>
    <row r="36" spans="1:10" ht="18" customHeight="1">
      <c r="A36" s="259"/>
      <c r="B36" s="262" t="s">
        <v>469</v>
      </c>
      <c r="C36" s="622">
        <v>138</v>
      </c>
      <c r="D36" s="622">
        <v>48</v>
      </c>
      <c r="E36" s="622">
        <v>124</v>
      </c>
      <c r="F36" s="621"/>
      <c r="G36" s="263" t="s">
        <v>468</v>
      </c>
      <c r="H36" s="617">
        <v>0</v>
      </c>
      <c r="I36" s="260">
        <v>0</v>
      </c>
      <c r="J36" s="618" t="s">
        <v>30</v>
      </c>
    </row>
    <row r="37" spans="1:10" ht="18" customHeight="1">
      <c r="A37" s="259"/>
      <c r="B37" s="262" t="s">
        <v>467</v>
      </c>
      <c r="C37" s="622">
        <v>9</v>
      </c>
      <c r="D37" s="622">
        <v>8</v>
      </c>
      <c r="E37" s="622">
        <v>13</v>
      </c>
      <c r="F37" s="621"/>
      <c r="G37" s="263" t="s">
        <v>466</v>
      </c>
      <c r="H37" s="617">
        <v>0</v>
      </c>
      <c r="I37" s="260">
        <v>0</v>
      </c>
      <c r="J37" s="618">
        <v>1</v>
      </c>
    </row>
    <row r="38" spans="1:10" ht="18" customHeight="1">
      <c r="A38" s="259"/>
      <c r="B38" s="262" t="s">
        <v>465</v>
      </c>
      <c r="C38" s="622">
        <v>2</v>
      </c>
      <c r="D38" s="622">
        <v>4</v>
      </c>
      <c r="E38" s="622">
        <v>5</v>
      </c>
      <c r="F38" s="621"/>
      <c r="G38" s="263" t="s">
        <v>464</v>
      </c>
      <c r="H38" s="617">
        <v>0</v>
      </c>
      <c r="I38" s="623">
        <v>4</v>
      </c>
      <c r="J38" s="618">
        <v>4</v>
      </c>
    </row>
    <row r="39" spans="1:10" ht="18" customHeight="1">
      <c r="A39" s="259"/>
      <c r="B39" s="262" t="s">
        <v>463</v>
      </c>
      <c r="C39" s="622">
        <v>2</v>
      </c>
      <c r="D39" s="622">
        <v>4</v>
      </c>
      <c r="E39" s="630">
        <v>1</v>
      </c>
      <c r="F39" s="621"/>
      <c r="G39" s="263" t="s">
        <v>462</v>
      </c>
      <c r="H39" s="618">
        <v>0</v>
      </c>
      <c r="I39" s="260">
        <v>0</v>
      </c>
      <c r="J39" s="618" t="s">
        <v>30</v>
      </c>
    </row>
    <row r="40" spans="1:10" ht="18" customHeight="1">
      <c r="A40" s="259"/>
      <c r="B40" s="262" t="s">
        <v>461</v>
      </c>
      <c r="C40" s="622">
        <v>22</v>
      </c>
      <c r="D40" s="622">
        <v>15</v>
      </c>
      <c r="E40" s="622">
        <v>34</v>
      </c>
      <c r="F40" s="621"/>
      <c r="G40" s="263" t="s">
        <v>460</v>
      </c>
      <c r="H40" s="617">
        <v>3</v>
      </c>
      <c r="I40" s="260">
        <v>3</v>
      </c>
      <c r="J40" s="618" t="s">
        <v>30</v>
      </c>
    </row>
    <row r="41" spans="1:10" ht="18" customHeight="1">
      <c r="A41" s="259"/>
      <c r="B41" s="262" t="s">
        <v>459</v>
      </c>
      <c r="C41" s="622">
        <v>8</v>
      </c>
      <c r="D41" s="622">
        <v>8</v>
      </c>
      <c r="E41" s="622">
        <v>8</v>
      </c>
      <c r="F41" s="621"/>
      <c r="G41" s="263" t="s">
        <v>458</v>
      </c>
      <c r="H41" s="617">
        <v>0</v>
      </c>
      <c r="I41" s="260">
        <v>0</v>
      </c>
      <c r="J41" s="618" t="s">
        <v>30</v>
      </c>
    </row>
    <row r="42" spans="1:10" ht="18" customHeight="1">
      <c r="A42" s="259"/>
      <c r="B42" s="262" t="s">
        <v>457</v>
      </c>
      <c r="C42" s="622">
        <v>2</v>
      </c>
      <c r="D42" s="622">
        <v>3</v>
      </c>
      <c r="E42" s="622">
        <v>1</v>
      </c>
      <c r="F42" s="624"/>
      <c r="G42" s="625"/>
      <c r="H42" s="618"/>
      <c r="I42" s="260"/>
      <c r="J42" s="618"/>
    </row>
    <row r="43" spans="1:10" ht="18" customHeight="1">
      <c r="A43" s="259"/>
      <c r="B43" s="262" t="s">
        <v>456</v>
      </c>
      <c r="C43" s="622">
        <v>21</v>
      </c>
      <c r="D43" s="622">
        <v>6</v>
      </c>
      <c r="E43" s="622">
        <v>13</v>
      </c>
      <c r="F43" s="624"/>
      <c r="G43" s="625"/>
      <c r="H43" s="618"/>
      <c r="I43" s="260"/>
      <c r="J43" s="618"/>
    </row>
    <row r="44" spans="1:10" ht="18" customHeight="1">
      <c r="A44" s="259"/>
      <c r="B44" s="262" t="s">
        <v>455</v>
      </c>
      <c r="C44" s="622">
        <v>0</v>
      </c>
      <c r="D44" s="622">
        <v>1</v>
      </c>
      <c r="E44" s="630">
        <v>0</v>
      </c>
      <c r="F44" s="870" t="s">
        <v>454</v>
      </c>
      <c r="G44" s="880"/>
      <c r="H44" s="628">
        <f>H45</f>
        <v>796</v>
      </c>
      <c r="I44" s="612">
        <f>I45</f>
        <v>399</v>
      </c>
      <c r="J44" s="613">
        <f>J45</f>
        <v>726</v>
      </c>
    </row>
    <row r="45" spans="1:10" ht="18" customHeight="1">
      <c r="A45" s="259"/>
      <c r="B45" s="259"/>
      <c r="C45" s="631"/>
      <c r="D45" s="632"/>
      <c r="E45" s="633"/>
      <c r="F45" s="621"/>
      <c r="G45" s="263" t="s">
        <v>10</v>
      </c>
      <c r="H45" s="626">
        <v>796</v>
      </c>
      <c r="I45" s="260">
        <v>399</v>
      </c>
      <c r="J45" s="618">
        <v>726</v>
      </c>
    </row>
    <row r="46" spans="1:10" ht="18" customHeight="1">
      <c r="A46" s="259"/>
      <c r="B46" s="259"/>
      <c r="C46" s="634"/>
      <c r="D46" s="634"/>
      <c r="E46" s="635"/>
      <c r="F46" s="621"/>
      <c r="G46" s="627"/>
      <c r="H46" s="626"/>
      <c r="I46" s="260"/>
      <c r="J46" s="618"/>
    </row>
    <row r="47" spans="1:10" ht="18" customHeight="1">
      <c r="A47" s="258"/>
      <c r="B47" s="258"/>
      <c r="C47" s="634"/>
      <c r="D47" s="634"/>
      <c r="E47" s="635"/>
      <c r="F47" s="870" t="s">
        <v>453</v>
      </c>
      <c r="G47" s="871"/>
      <c r="H47" s="628">
        <f>H48</f>
        <v>560</v>
      </c>
      <c r="I47" s="612">
        <f>I48</f>
        <v>199</v>
      </c>
      <c r="J47" s="613">
        <f>J48</f>
        <v>662</v>
      </c>
    </row>
    <row r="48" spans="1:10" ht="18" customHeight="1" thickBot="1">
      <c r="A48" s="257"/>
      <c r="B48" s="257"/>
      <c r="C48" s="636"/>
      <c r="D48" s="636"/>
      <c r="E48" s="637"/>
      <c r="F48" s="638"/>
      <c r="G48" s="639" t="s">
        <v>11</v>
      </c>
      <c r="H48" s="640">
        <v>560</v>
      </c>
      <c r="I48" s="256">
        <v>199</v>
      </c>
      <c r="J48" s="641">
        <v>662</v>
      </c>
    </row>
    <row r="49" spans="1:10" ht="20.25" customHeight="1">
      <c r="A49" s="255" t="s">
        <v>452</v>
      </c>
      <c r="C49" s="642"/>
      <c r="D49" s="643"/>
      <c r="E49" s="642"/>
      <c r="F49" s="642"/>
      <c r="G49" s="377"/>
      <c r="H49" s="642"/>
      <c r="I49" s="644"/>
      <c r="J49" s="645" t="s">
        <v>451</v>
      </c>
    </row>
    <row r="50" spans="2:10" ht="12">
      <c r="B50" s="254"/>
      <c r="C50" s="642"/>
      <c r="D50" s="643"/>
      <c r="E50" s="642"/>
      <c r="F50" s="377"/>
      <c r="G50" s="377"/>
      <c r="H50" s="377"/>
      <c r="I50" s="377"/>
      <c r="J50" s="644"/>
    </row>
    <row r="51" spans="3:10" ht="12">
      <c r="C51" s="377"/>
      <c r="D51" s="377"/>
      <c r="E51" s="377"/>
      <c r="F51" s="377"/>
      <c r="G51" s="377"/>
      <c r="H51" s="377"/>
      <c r="I51" s="377"/>
      <c r="J51" s="644"/>
    </row>
    <row r="52" spans="3:10" ht="12">
      <c r="C52" s="377"/>
      <c r="D52" s="377"/>
      <c r="E52" s="377"/>
      <c r="F52" s="377"/>
      <c r="G52" s="377"/>
      <c r="H52" s="377"/>
      <c r="I52" s="377"/>
      <c r="J52" s="644"/>
    </row>
    <row r="53" spans="3:10" ht="12">
      <c r="C53" s="377"/>
      <c r="D53" s="377"/>
      <c r="E53" s="377"/>
      <c r="F53" s="377"/>
      <c r="G53" s="377"/>
      <c r="H53" s="377"/>
      <c r="I53" s="377"/>
      <c r="J53" s="644"/>
    </row>
    <row r="54" spans="3:10" ht="12">
      <c r="C54" s="377"/>
      <c r="D54" s="377"/>
      <c r="E54" s="377"/>
      <c r="F54" s="377"/>
      <c r="G54" s="377"/>
      <c r="H54" s="377"/>
      <c r="I54" s="377"/>
      <c r="J54" s="644"/>
    </row>
    <row r="55" spans="3:10" ht="12">
      <c r="C55" s="377"/>
      <c r="D55" s="377"/>
      <c r="E55" s="377"/>
      <c r="F55" s="377"/>
      <c r="G55" s="377"/>
      <c r="H55" s="377"/>
      <c r="I55" s="377"/>
      <c r="J55" s="644"/>
    </row>
    <row r="56" spans="3:10" ht="13.5" customHeight="1">
      <c r="C56" s="377"/>
      <c r="D56" s="377"/>
      <c r="E56" s="377"/>
      <c r="F56" s="377"/>
      <c r="G56" s="377"/>
      <c r="H56" s="377"/>
      <c r="I56" s="377"/>
      <c r="J56" s="644"/>
    </row>
    <row r="57" spans="3:10" ht="13.5" customHeight="1">
      <c r="C57" s="377"/>
      <c r="D57" s="377"/>
      <c r="E57" s="377"/>
      <c r="F57" s="377"/>
      <c r="G57" s="377"/>
      <c r="H57" s="377"/>
      <c r="I57" s="377"/>
      <c r="J57" s="644"/>
    </row>
    <row r="58" spans="3:10" ht="13.5" customHeight="1">
      <c r="C58" s="377"/>
      <c r="D58" s="377"/>
      <c r="E58" s="377"/>
      <c r="F58" s="377"/>
      <c r="G58" s="377"/>
      <c r="H58" s="377"/>
      <c r="I58" s="377"/>
      <c r="J58" s="644"/>
    </row>
    <row r="59" ht="12">
      <c r="J59" s="10"/>
    </row>
    <row r="60" ht="12">
      <c r="J60" s="10"/>
    </row>
    <row r="61" ht="12">
      <c r="J61" s="10"/>
    </row>
    <row r="62" ht="12">
      <c r="J62" s="10"/>
    </row>
    <row r="63" ht="12">
      <c r="J63" s="10"/>
    </row>
    <row r="64" ht="12">
      <c r="J64" s="10"/>
    </row>
    <row r="65" ht="12">
      <c r="J65" s="10"/>
    </row>
    <row r="66" ht="12">
      <c r="J66" s="10"/>
    </row>
    <row r="67" ht="12">
      <c r="J67" s="10"/>
    </row>
    <row r="68" ht="12">
      <c r="J68" s="10"/>
    </row>
    <row r="69" ht="12">
      <c r="J69" s="10"/>
    </row>
    <row r="70" ht="12">
      <c r="J70" s="10"/>
    </row>
    <row r="71" ht="12">
      <c r="J71" s="10"/>
    </row>
    <row r="72" ht="12">
      <c r="J72" s="10"/>
    </row>
    <row r="73" ht="12">
      <c r="J73" s="10"/>
    </row>
    <row r="74" ht="12">
      <c r="J74" s="10"/>
    </row>
    <row r="75" ht="12">
      <c r="J75" s="10"/>
    </row>
    <row r="76" ht="12">
      <c r="J76" s="10"/>
    </row>
    <row r="77" ht="12">
      <c r="J77" s="10"/>
    </row>
  </sheetData>
  <sheetProtection/>
  <mergeCells count="19">
    <mergeCell ref="J3:J4"/>
    <mergeCell ref="C3:C4"/>
    <mergeCell ref="D3:D4"/>
    <mergeCell ref="A8:B8"/>
    <mergeCell ref="A6:B6"/>
    <mergeCell ref="A3:B3"/>
    <mergeCell ref="A4:B4"/>
    <mergeCell ref="H3:H4"/>
    <mergeCell ref="I3:I4"/>
    <mergeCell ref="A35:B35"/>
    <mergeCell ref="F47:G47"/>
    <mergeCell ref="E3:E4"/>
    <mergeCell ref="F6:G6"/>
    <mergeCell ref="F22:G22"/>
    <mergeCell ref="F3:G3"/>
    <mergeCell ref="F4:G4"/>
    <mergeCell ref="F29:G29"/>
    <mergeCell ref="F44:G44"/>
    <mergeCell ref="A20:B20"/>
  </mergeCells>
  <printOptions/>
  <pageMargins left="0.82" right="0.75" top="1" bottom="0.63" header="0.512" footer="0.512"/>
  <pageSetup horizontalDpi="300" verticalDpi="300" orientation="portrait" paperSize="9" scale="88" r:id="rId2"/>
  <colBreaks count="1" manualBreakCount="1">
    <brk id="10" max="55" man="1"/>
  </colBreaks>
  <drawing r:id="rId1"/>
</worksheet>
</file>

<file path=xl/worksheets/sheet13.xml><?xml version="1.0" encoding="utf-8"?>
<worksheet xmlns="http://schemas.openxmlformats.org/spreadsheetml/2006/main" xmlns:r="http://schemas.openxmlformats.org/officeDocument/2006/relationships">
  <dimension ref="A1:AB81"/>
  <sheetViews>
    <sheetView view="pageBreakPreview" zoomScale="75" zoomScaleSheetLayoutView="75" zoomScalePageLayoutView="0" workbookViewId="0" topLeftCell="A1">
      <selection activeCell="F39" sqref="F39"/>
    </sheetView>
  </sheetViews>
  <sheetFormatPr defaultColWidth="9.00390625" defaultRowHeight="13.5"/>
  <cols>
    <col min="1" max="1" width="13.75390625" style="276" customWidth="1"/>
    <col min="2" max="2" width="10.00390625" style="275" customWidth="1"/>
    <col min="3" max="4" width="9.00390625" style="275" customWidth="1"/>
    <col min="5" max="9" width="9.625" style="275" customWidth="1"/>
    <col min="10" max="12" width="9.00390625" style="275" customWidth="1"/>
    <col min="13" max="15" width="8.625" style="275" customWidth="1"/>
    <col min="16" max="16" width="7.625" style="275" customWidth="1"/>
    <col min="17" max="18" width="9.00390625" style="275" customWidth="1"/>
    <col min="19" max="22" width="7.625" style="275" customWidth="1"/>
    <col min="23" max="23" width="9.125" style="275" customWidth="1"/>
    <col min="24" max="25" width="7.625" style="275" customWidth="1"/>
    <col min="26" max="26" width="13.625" style="276" customWidth="1"/>
    <col min="27" max="16384" width="9.00390625" style="275" customWidth="1"/>
  </cols>
  <sheetData>
    <row r="1" spans="1:28" ht="21" customHeight="1" thickBot="1">
      <c r="A1" s="287" t="s">
        <v>616</v>
      </c>
      <c r="B1" s="285"/>
      <c r="C1" s="286"/>
      <c r="D1" s="285"/>
      <c r="E1" s="285"/>
      <c r="G1" s="285"/>
      <c r="H1" s="285"/>
      <c r="I1" s="285"/>
      <c r="J1" s="285"/>
      <c r="K1" s="285"/>
      <c r="L1" s="286"/>
      <c r="M1" s="286"/>
      <c r="N1" s="286"/>
      <c r="O1" s="286"/>
      <c r="P1" s="286"/>
      <c r="Q1" s="285"/>
      <c r="R1" s="285"/>
      <c r="S1" s="285"/>
      <c r="T1" s="285"/>
      <c r="U1" s="285"/>
      <c r="V1" s="285"/>
      <c r="W1" s="285"/>
      <c r="X1" s="285"/>
      <c r="Y1" s="285"/>
      <c r="Z1" s="284" t="s">
        <v>753</v>
      </c>
      <c r="AA1" s="277"/>
      <c r="AB1" s="277"/>
    </row>
    <row r="2" spans="1:28" s="280" customFormat="1" ht="17.25" customHeight="1">
      <c r="A2" s="894" t="s">
        <v>12</v>
      </c>
      <c r="B2" s="897" t="s">
        <v>29</v>
      </c>
      <c r="C2" s="904" t="s">
        <v>596</v>
      </c>
      <c r="D2" s="907" t="s">
        <v>615</v>
      </c>
      <c r="E2" s="907"/>
      <c r="F2" s="907"/>
      <c r="G2" s="907"/>
      <c r="H2" s="907"/>
      <c r="I2" s="907"/>
      <c r="J2" s="907"/>
      <c r="K2" s="907"/>
      <c r="L2" s="907"/>
      <c r="M2" s="917" t="s">
        <v>614</v>
      </c>
      <c r="N2" s="917"/>
      <c r="O2" s="918"/>
      <c r="P2" s="919" t="s">
        <v>613</v>
      </c>
      <c r="Q2" s="920"/>
      <c r="R2" s="920"/>
      <c r="S2" s="920"/>
      <c r="T2" s="920"/>
      <c r="U2" s="920"/>
      <c r="V2" s="921"/>
      <c r="W2" s="914" t="s">
        <v>612</v>
      </c>
      <c r="X2" s="914" t="s">
        <v>611</v>
      </c>
      <c r="Y2" s="897" t="s">
        <v>610</v>
      </c>
      <c r="Z2" s="904" t="s">
        <v>12</v>
      </c>
      <c r="AA2" s="279"/>
      <c r="AB2" s="279"/>
    </row>
    <row r="3" spans="1:28" s="280" customFormat="1" ht="14.25">
      <c r="A3" s="895"/>
      <c r="B3" s="889"/>
      <c r="C3" s="905"/>
      <c r="D3" s="891" t="s">
        <v>609</v>
      </c>
      <c r="E3" s="892"/>
      <c r="F3" s="892"/>
      <c r="G3" s="892"/>
      <c r="H3" s="892"/>
      <c r="I3" s="893"/>
      <c r="J3" s="891" t="s">
        <v>608</v>
      </c>
      <c r="K3" s="892"/>
      <c r="L3" s="892"/>
      <c r="M3" s="895" t="s">
        <v>596</v>
      </c>
      <c r="N3" s="909" t="s">
        <v>607</v>
      </c>
      <c r="O3" s="901" t="s">
        <v>606</v>
      </c>
      <c r="P3" s="889" t="s">
        <v>596</v>
      </c>
      <c r="Q3" s="283" t="s">
        <v>605</v>
      </c>
      <c r="R3" s="283" t="s">
        <v>605</v>
      </c>
      <c r="S3" s="908" t="s">
        <v>604</v>
      </c>
      <c r="T3" s="915"/>
      <c r="U3" s="915"/>
      <c r="V3" s="916"/>
      <c r="W3" s="902"/>
      <c r="X3" s="902"/>
      <c r="Y3" s="889"/>
      <c r="Z3" s="905"/>
      <c r="AA3" s="279"/>
      <c r="AB3" s="279"/>
    </row>
    <row r="4" spans="1:28" s="280" customFormat="1" ht="13.5" customHeight="1">
      <c r="A4" s="895"/>
      <c r="B4" s="889"/>
      <c r="C4" s="905"/>
      <c r="D4" s="889" t="s">
        <v>603</v>
      </c>
      <c r="E4" s="898" t="s">
        <v>602</v>
      </c>
      <c r="F4" s="901" t="s">
        <v>601</v>
      </c>
      <c r="G4" s="909" t="s">
        <v>600</v>
      </c>
      <c r="H4" s="910"/>
      <c r="I4" s="911"/>
      <c r="J4" s="889" t="s">
        <v>596</v>
      </c>
      <c r="K4" s="901" t="s">
        <v>599</v>
      </c>
      <c r="L4" s="908" t="s">
        <v>584</v>
      </c>
      <c r="M4" s="895"/>
      <c r="N4" s="912"/>
      <c r="O4" s="902"/>
      <c r="P4" s="889"/>
      <c r="Q4" s="282" t="s">
        <v>598</v>
      </c>
      <c r="R4" s="282" t="s">
        <v>597</v>
      </c>
      <c r="S4" s="889" t="s">
        <v>596</v>
      </c>
      <c r="T4" s="901" t="s">
        <v>595</v>
      </c>
      <c r="U4" s="901" t="s">
        <v>594</v>
      </c>
      <c r="V4" s="901" t="s">
        <v>593</v>
      </c>
      <c r="W4" s="902"/>
      <c r="X4" s="902"/>
      <c r="Y4" s="889"/>
      <c r="Z4" s="905"/>
      <c r="AA4" s="279"/>
      <c r="AB4" s="279"/>
    </row>
    <row r="5" spans="1:28" s="280" customFormat="1" ht="13.5" customHeight="1">
      <c r="A5" s="895"/>
      <c r="B5" s="889"/>
      <c r="C5" s="905"/>
      <c r="D5" s="889"/>
      <c r="E5" s="899"/>
      <c r="F5" s="902"/>
      <c r="G5" s="902" t="s">
        <v>155</v>
      </c>
      <c r="H5" s="909" t="s">
        <v>592</v>
      </c>
      <c r="I5" s="901" t="s">
        <v>591</v>
      </c>
      <c r="J5" s="889"/>
      <c r="K5" s="902"/>
      <c r="L5" s="905"/>
      <c r="M5" s="895"/>
      <c r="N5" s="912"/>
      <c r="O5" s="902"/>
      <c r="P5" s="889"/>
      <c r="Q5" s="282" t="s">
        <v>590</v>
      </c>
      <c r="R5" s="282" t="s">
        <v>589</v>
      </c>
      <c r="S5" s="889"/>
      <c r="T5" s="902"/>
      <c r="U5" s="902"/>
      <c r="V5" s="902"/>
      <c r="W5" s="902"/>
      <c r="X5" s="902"/>
      <c r="Y5" s="889"/>
      <c r="Z5" s="905"/>
      <c r="AA5" s="279"/>
      <c r="AB5" s="279"/>
    </row>
    <row r="6" spans="1:28" s="280" customFormat="1" ht="13.5" customHeight="1">
      <c r="A6" s="895"/>
      <c r="B6" s="889"/>
      <c r="C6" s="905"/>
      <c r="D6" s="889"/>
      <c r="E6" s="899"/>
      <c r="F6" s="902"/>
      <c r="G6" s="902"/>
      <c r="H6" s="912"/>
      <c r="I6" s="902"/>
      <c r="J6" s="889"/>
      <c r="K6" s="902"/>
      <c r="L6" s="905"/>
      <c r="M6" s="895"/>
      <c r="N6" s="912"/>
      <c r="O6" s="902"/>
      <c r="P6" s="889"/>
      <c r="Q6" s="282" t="s">
        <v>588</v>
      </c>
      <c r="R6" s="282" t="s">
        <v>587</v>
      </c>
      <c r="S6" s="889"/>
      <c r="T6" s="902"/>
      <c r="U6" s="902"/>
      <c r="V6" s="902"/>
      <c r="W6" s="902"/>
      <c r="X6" s="902"/>
      <c r="Y6" s="889"/>
      <c r="Z6" s="905"/>
      <c r="AA6" s="279"/>
      <c r="AB6" s="279"/>
    </row>
    <row r="7" spans="1:28" s="280" customFormat="1" ht="14.25">
      <c r="A7" s="895"/>
      <c r="B7" s="889"/>
      <c r="C7" s="905"/>
      <c r="D7" s="889"/>
      <c r="E7" s="899"/>
      <c r="F7" s="902"/>
      <c r="G7" s="902"/>
      <c r="H7" s="912"/>
      <c r="I7" s="902"/>
      <c r="J7" s="889"/>
      <c r="K7" s="902"/>
      <c r="L7" s="905"/>
      <c r="M7" s="895"/>
      <c r="N7" s="912"/>
      <c r="O7" s="902"/>
      <c r="P7" s="889"/>
      <c r="Q7" s="282" t="s">
        <v>586</v>
      </c>
      <c r="R7" s="282" t="s">
        <v>585</v>
      </c>
      <c r="S7" s="889"/>
      <c r="T7" s="902"/>
      <c r="U7" s="902"/>
      <c r="V7" s="902"/>
      <c r="W7" s="902"/>
      <c r="X7" s="902"/>
      <c r="Y7" s="889"/>
      <c r="Z7" s="905"/>
      <c r="AA7" s="279"/>
      <c r="AB7" s="279"/>
    </row>
    <row r="8" spans="1:28" s="280" customFormat="1" ht="20.25" customHeight="1">
      <c r="A8" s="896"/>
      <c r="B8" s="890"/>
      <c r="C8" s="906"/>
      <c r="D8" s="890"/>
      <c r="E8" s="900"/>
      <c r="F8" s="903"/>
      <c r="G8" s="903"/>
      <c r="H8" s="913"/>
      <c r="I8" s="903"/>
      <c r="J8" s="890"/>
      <c r="K8" s="903"/>
      <c r="L8" s="906"/>
      <c r="M8" s="896"/>
      <c r="N8" s="913"/>
      <c r="O8" s="903"/>
      <c r="P8" s="890"/>
      <c r="Q8" s="281"/>
      <c r="R8" s="281" t="s">
        <v>584</v>
      </c>
      <c r="S8" s="890"/>
      <c r="T8" s="903"/>
      <c r="U8" s="903"/>
      <c r="V8" s="903"/>
      <c r="W8" s="903"/>
      <c r="X8" s="903"/>
      <c r="Y8" s="890"/>
      <c r="Z8" s="906"/>
      <c r="AA8" s="279"/>
      <c r="AB8" s="279"/>
    </row>
    <row r="9" spans="1:28" s="350" customFormat="1" ht="15" customHeight="1">
      <c r="A9" s="646" t="s">
        <v>583</v>
      </c>
      <c r="B9" s="647">
        <f>SUM(B10,B19,B31,B41,B55,B60,B73,B74)</f>
        <v>3685</v>
      </c>
      <c r="C9" s="647">
        <f aca="true" t="shared" si="0" ref="C9:Y9">SUM(C10,C19,C31,C41,C55,C60,C73,C74)</f>
        <v>3506</v>
      </c>
      <c r="D9" s="647">
        <f t="shared" si="0"/>
        <v>2172</v>
      </c>
      <c r="E9" s="647">
        <f t="shared" si="0"/>
        <v>77</v>
      </c>
      <c r="F9" s="647">
        <f t="shared" si="0"/>
        <v>1652</v>
      </c>
      <c r="G9" s="647">
        <f t="shared" si="0"/>
        <v>443</v>
      </c>
      <c r="H9" s="647">
        <f t="shared" si="0"/>
        <v>290</v>
      </c>
      <c r="I9" s="647">
        <f t="shared" si="0"/>
        <v>153</v>
      </c>
      <c r="J9" s="647">
        <f t="shared" si="0"/>
        <v>1334</v>
      </c>
      <c r="K9" s="647">
        <f t="shared" si="0"/>
        <v>995</v>
      </c>
      <c r="L9" s="648">
        <f t="shared" si="0"/>
        <v>339</v>
      </c>
      <c r="M9" s="649">
        <f t="shared" si="0"/>
        <v>71</v>
      </c>
      <c r="N9" s="647">
        <f t="shared" si="0"/>
        <v>6</v>
      </c>
      <c r="O9" s="647">
        <f t="shared" si="0"/>
        <v>65</v>
      </c>
      <c r="P9" s="649">
        <f t="shared" si="0"/>
        <v>72</v>
      </c>
      <c r="Q9" s="647">
        <f t="shared" si="0"/>
        <v>33</v>
      </c>
      <c r="R9" s="647">
        <f t="shared" si="0"/>
        <v>10</v>
      </c>
      <c r="S9" s="647">
        <f t="shared" si="0"/>
        <v>29</v>
      </c>
      <c r="T9" s="647">
        <f t="shared" si="0"/>
        <v>11</v>
      </c>
      <c r="U9" s="647">
        <f t="shared" si="0"/>
        <v>4</v>
      </c>
      <c r="V9" s="647">
        <f t="shared" si="0"/>
        <v>14</v>
      </c>
      <c r="W9" s="647">
        <f t="shared" si="0"/>
        <v>7</v>
      </c>
      <c r="X9" s="647">
        <f t="shared" si="0"/>
        <v>29</v>
      </c>
      <c r="Y9" s="647">
        <f t="shared" si="0"/>
        <v>0</v>
      </c>
      <c r="Z9" s="650" t="s">
        <v>583</v>
      </c>
      <c r="AA9" s="349"/>
      <c r="AB9" s="349"/>
    </row>
    <row r="10" spans="1:28" s="350" customFormat="1" ht="15" customHeight="1">
      <c r="A10" s="646" t="s">
        <v>582</v>
      </c>
      <c r="B10" s="647">
        <f aca="true" t="shared" si="1" ref="B10:Y10">SUM(B11:B18)</f>
        <v>1271</v>
      </c>
      <c r="C10" s="647">
        <f t="shared" si="1"/>
        <v>1190</v>
      </c>
      <c r="D10" s="647">
        <f t="shared" si="1"/>
        <v>817</v>
      </c>
      <c r="E10" s="647">
        <f t="shared" si="1"/>
        <v>16</v>
      </c>
      <c r="F10" s="647">
        <f t="shared" si="1"/>
        <v>358</v>
      </c>
      <c r="G10" s="647">
        <f t="shared" si="1"/>
        <v>443</v>
      </c>
      <c r="H10" s="647">
        <f t="shared" si="1"/>
        <v>290</v>
      </c>
      <c r="I10" s="647">
        <f t="shared" si="1"/>
        <v>153</v>
      </c>
      <c r="J10" s="647">
        <f t="shared" si="1"/>
        <v>373</v>
      </c>
      <c r="K10" s="647">
        <f t="shared" si="1"/>
        <v>263</v>
      </c>
      <c r="L10" s="648">
        <f t="shared" si="1"/>
        <v>110</v>
      </c>
      <c r="M10" s="649">
        <f t="shared" si="1"/>
        <v>19</v>
      </c>
      <c r="N10" s="647">
        <f t="shared" si="1"/>
        <v>0</v>
      </c>
      <c r="O10" s="647">
        <f t="shared" si="1"/>
        <v>19</v>
      </c>
      <c r="P10" s="647">
        <f t="shared" si="1"/>
        <v>46</v>
      </c>
      <c r="Q10" s="647">
        <f t="shared" si="1"/>
        <v>33</v>
      </c>
      <c r="R10" s="647">
        <f t="shared" si="1"/>
        <v>7</v>
      </c>
      <c r="S10" s="647">
        <f t="shared" si="1"/>
        <v>6</v>
      </c>
      <c r="T10" s="647">
        <f t="shared" si="1"/>
        <v>4</v>
      </c>
      <c r="U10" s="647">
        <f t="shared" si="1"/>
        <v>1</v>
      </c>
      <c r="V10" s="647">
        <f t="shared" si="1"/>
        <v>1</v>
      </c>
      <c r="W10" s="647">
        <f t="shared" si="1"/>
        <v>4</v>
      </c>
      <c r="X10" s="647">
        <f t="shared" si="1"/>
        <v>12</v>
      </c>
      <c r="Y10" s="647">
        <f t="shared" si="1"/>
        <v>0</v>
      </c>
      <c r="Z10" s="650" t="s">
        <v>582</v>
      </c>
      <c r="AA10" s="349"/>
      <c r="AB10" s="349"/>
    </row>
    <row r="11" spans="1:28" s="280" customFormat="1" ht="15" customHeight="1">
      <c r="A11" s="651" t="s">
        <v>581</v>
      </c>
      <c r="B11" s="652">
        <f>C11+M11+P11+W11+X11+Y11</f>
        <v>1020</v>
      </c>
      <c r="C11" s="652">
        <v>949</v>
      </c>
      <c r="D11" s="652">
        <v>690</v>
      </c>
      <c r="E11" s="652">
        <v>9</v>
      </c>
      <c r="F11" s="652">
        <v>238</v>
      </c>
      <c r="G11" s="652">
        <v>443</v>
      </c>
      <c r="H11" s="652">
        <v>290</v>
      </c>
      <c r="I11" s="652">
        <v>153</v>
      </c>
      <c r="J11" s="652">
        <v>259</v>
      </c>
      <c r="K11" s="652">
        <v>182</v>
      </c>
      <c r="L11" s="653">
        <v>77</v>
      </c>
      <c r="M11" s="654">
        <v>12</v>
      </c>
      <c r="N11" s="652" t="s">
        <v>30</v>
      </c>
      <c r="O11" s="652">
        <v>12</v>
      </c>
      <c r="P11" s="652">
        <v>46</v>
      </c>
      <c r="Q11" s="652">
        <v>33</v>
      </c>
      <c r="R11" s="652">
        <v>7</v>
      </c>
      <c r="S11" s="652">
        <v>6</v>
      </c>
      <c r="T11" s="652">
        <v>4</v>
      </c>
      <c r="U11" s="652">
        <v>1</v>
      </c>
      <c r="V11" s="652">
        <v>1</v>
      </c>
      <c r="W11" s="652">
        <v>4</v>
      </c>
      <c r="X11" s="652">
        <v>9</v>
      </c>
      <c r="Y11" s="652">
        <v>0</v>
      </c>
      <c r="Z11" s="655" t="s">
        <v>581</v>
      </c>
      <c r="AA11" s="279"/>
      <c r="AB11" s="279"/>
    </row>
    <row r="12" spans="1:28" s="280" customFormat="1" ht="15" customHeight="1">
      <c r="A12" s="656" t="s">
        <v>580</v>
      </c>
      <c r="B12" s="657">
        <f aca="true" t="shared" si="2" ref="B12:B18">C12+M12+P12+W12+X12+Y12</f>
        <v>80</v>
      </c>
      <c r="C12" s="657">
        <v>77</v>
      </c>
      <c r="D12" s="657">
        <v>37</v>
      </c>
      <c r="E12" s="657">
        <v>1</v>
      </c>
      <c r="F12" s="657">
        <v>36</v>
      </c>
      <c r="G12" s="657">
        <v>0</v>
      </c>
      <c r="H12" s="657" t="s">
        <v>30</v>
      </c>
      <c r="I12" s="657">
        <v>0</v>
      </c>
      <c r="J12" s="657">
        <v>40</v>
      </c>
      <c r="K12" s="657">
        <v>31</v>
      </c>
      <c r="L12" s="658">
        <v>9</v>
      </c>
      <c r="M12" s="659">
        <v>2</v>
      </c>
      <c r="N12" s="657" t="s">
        <v>30</v>
      </c>
      <c r="O12" s="657">
        <v>2</v>
      </c>
      <c r="P12" s="657">
        <v>0</v>
      </c>
      <c r="Q12" s="657" t="s">
        <v>30</v>
      </c>
      <c r="R12" s="657">
        <v>0</v>
      </c>
      <c r="S12" s="657">
        <v>0</v>
      </c>
      <c r="T12" s="657" t="s">
        <v>30</v>
      </c>
      <c r="U12" s="657" t="s">
        <v>30</v>
      </c>
      <c r="V12" s="657" t="s">
        <v>30</v>
      </c>
      <c r="W12" s="657">
        <v>0</v>
      </c>
      <c r="X12" s="657">
        <v>1</v>
      </c>
      <c r="Y12" s="657">
        <v>0</v>
      </c>
      <c r="Z12" s="660" t="s">
        <v>580</v>
      </c>
      <c r="AA12" s="279"/>
      <c r="AB12" s="279"/>
    </row>
    <row r="13" spans="1:28" s="280" customFormat="1" ht="15" customHeight="1">
      <c r="A13" s="656" t="s">
        <v>579</v>
      </c>
      <c r="B13" s="657">
        <f t="shared" si="2"/>
        <v>89</v>
      </c>
      <c r="C13" s="657">
        <v>87</v>
      </c>
      <c r="D13" s="657">
        <v>37</v>
      </c>
      <c r="E13" s="657">
        <v>2</v>
      </c>
      <c r="F13" s="657">
        <v>35</v>
      </c>
      <c r="G13" s="657">
        <v>0</v>
      </c>
      <c r="H13" s="657" t="s">
        <v>30</v>
      </c>
      <c r="I13" s="657">
        <v>0</v>
      </c>
      <c r="J13" s="657">
        <v>50</v>
      </c>
      <c r="K13" s="657">
        <v>29</v>
      </c>
      <c r="L13" s="658">
        <v>21</v>
      </c>
      <c r="M13" s="659">
        <v>1</v>
      </c>
      <c r="N13" s="657" t="s">
        <v>30</v>
      </c>
      <c r="O13" s="657">
        <v>1</v>
      </c>
      <c r="P13" s="657">
        <v>0</v>
      </c>
      <c r="Q13" s="657" t="s">
        <v>30</v>
      </c>
      <c r="R13" s="657">
        <v>0</v>
      </c>
      <c r="S13" s="657">
        <v>0</v>
      </c>
      <c r="T13" s="657" t="s">
        <v>30</v>
      </c>
      <c r="U13" s="657" t="s">
        <v>30</v>
      </c>
      <c r="V13" s="657" t="s">
        <v>30</v>
      </c>
      <c r="W13" s="657">
        <v>0</v>
      </c>
      <c r="X13" s="657">
        <v>1</v>
      </c>
      <c r="Y13" s="657">
        <v>0</v>
      </c>
      <c r="Z13" s="660" t="s">
        <v>579</v>
      </c>
      <c r="AA13" s="279"/>
      <c r="AB13" s="279"/>
    </row>
    <row r="14" spans="1:28" s="280" customFormat="1" ht="15" customHeight="1">
      <c r="A14" s="656" t="s">
        <v>578</v>
      </c>
      <c r="B14" s="657">
        <f t="shared" si="2"/>
        <v>29</v>
      </c>
      <c r="C14" s="657">
        <v>27</v>
      </c>
      <c r="D14" s="657">
        <v>14</v>
      </c>
      <c r="E14" s="657">
        <v>2</v>
      </c>
      <c r="F14" s="657">
        <v>12</v>
      </c>
      <c r="G14" s="657">
        <v>0</v>
      </c>
      <c r="H14" s="657" t="s">
        <v>30</v>
      </c>
      <c r="I14" s="657">
        <v>0</v>
      </c>
      <c r="J14" s="657">
        <v>13</v>
      </c>
      <c r="K14" s="657">
        <v>11</v>
      </c>
      <c r="L14" s="658">
        <v>2</v>
      </c>
      <c r="M14" s="659">
        <v>1</v>
      </c>
      <c r="N14" s="657" t="s">
        <v>30</v>
      </c>
      <c r="O14" s="657">
        <v>1</v>
      </c>
      <c r="P14" s="657">
        <v>0</v>
      </c>
      <c r="Q14" s="657" t="s">
        <v>30</v>
      </c>
      <c r="R14" s="657">
        <v>0</v>
      </c>
      <c r="S14" s="657">
        <v>0</v>
      </c>
      <c r="T14" s="657" t="s">
        <v>30</v>
      </c>
      <c r="U14" s="657" t="s">
        <v>30</v>
      </c>
      <c r="V14" s="657" t="s">
        <v>30</v>
      </c>
      <c r="W14" s="657">
        <v>0</v>
      </c>
      <c r="X14" s="657">
        <v>1</v>
      </c>
      <c r="Y14" s="657">
        <v>0</v>
      </c>
      <c r="Z14" s="660" t="s">
        <v>578</v>
      </c>
      <c r="AA14" s="279"/>
      <c r="AB14" s="279"/>
    </row>
    <row r="15" spans="1:28" s="280" customFormat="1" ht="15" customHeight="1">
      <c r="A15" s="656" t="s">
        <v>577</v>
      </c>
      <c r="B15" s="657">
        <f t="shared" si="2"/>
        <v>4</v>
      </c>
      <c r="C15" s="657">
        <v>3</v>
      </c>
      <c r="D15" s="657">
        <v>0</v>
      </c>
      <c r="E15" s="657" t="s">
        <v>30</v>
      </c>
      <c r="F15" s="657" t="s">
        <v>30</v>
      </c>
      <c r="G15" s="657">
        <v>0</v>
      </c>
      <c r="H15" s="657" t="s">
        <v>30</v>
      </c>
      <c r="I15" s="657">
        <v>0</v>
      </c>
      <c r="J15" s="657">
        <v>3</v>
      </c>
      <c r="K15" s="657">
        <v>3</v>
      </c>
      <c r="L15" s="658">
        <v>0</v>
      </c>
      <c r="M15" s="659">
        <v>1</v>
      </c>
      <c r="N15" s="657" t="s">
        <v>30</v>
      </c>
      <c r="O15" s="657">
        <v>1</v>
      </c>
      <c r="P15" s="657">
        <v>0</v>
      </c>
      <c r="Q15" s="657" t="s">
        <v>30</v>
      </c>
      <c r="R15" s="657">
        <v>0</v>
      </c>
      <c r="S15" s="657">
        <v>0</v>
      </c>
      <c r="T15" s="657" t="s">
        <v>30</v>
      </c>
      <c r="U15" s="657" t="s">
        <v>30</v>
      </c>
      <c r="V15" s="657" t="s">
        <v>30</v>
      </c>
      <c r="W15" s="657">
        <v>0</v>
      </c>
      <c r="X15" s="657">
        <v>0</v>
      </c>
      <c r="Y15" s="657">
        <v>0</v>
      </c>
      <c r="Z15" s="660" t="s">
        <v>577</v>
      </c>
      <c r="AA15" s="279"/>
      <c r="AB15" s="279"/>
    </row>
    <row r="16" spans="1:28" s="280" customFormat="1" ht="15" customHeight="1">
      <c r="A16" s="656" t="s">
        <v>576</v>
      </c>
      <c r="B16" s="657">
        <f t="shared" si="2"/>
        <v>35</v>
      </c>
      <c r="C16" s="657">
        <v>35</v>
      </c>
      <c r="D16" s="657">
        <v>33</v>
      </c>
      <c r="E16" s="657">
        <v>1</v>
      </c>
      <c r="F16" s="657">
        <v>32</v>
      </c>
      <c r="G16" s="657">
        <v>0</v>
      </c>
      <c r="H16" s="657" t="s">
        <v>30</v>
      </c>
      <c r="I16" s="657">
        <v>0</v>
      </c>
      <c r="J16" s="657">
        <v>2</v>
      </c>
      <c r="K16" s="657">
        <v>2</v>
      </c>
      <c r="L16" s="658">
        <v>0</v>
      </c>
      <c r="M16" s="659">
        <v>0</v>
      </c>
      <c r="N16" s="657" t="s">
        <v>30</v>
      </c>
      <c r="O16" s="657" t="s">
        <v>30</v>
      </c>
      <c r="P16" s="657">
        <v>0</v>
      </c>
      <c r="Q16" s="657" t="s">
        <v>30</v>
      </c>
      <c r="R16" s="657">
        <v>0</v>
      </c>
      <c r="S16" s="657">
        <v>0</v>
      </c>
      <c r="T16" s="657" t="s">
        <v>30</v>
      </c>
      <c r="U16" s="657" t="s">
        <v>30</v>
      </c>
      <c r="V16" s="657" t="s">
        <v>30</v>
      </c>
      <c r="W16" s="657">
        <v>0</v>
      </c>
      <c r="X16" s="657">
        <v>0</v>
      </c>
      <c r="Y16" s="657">
        <v>0</v>
      </c>
      <c r="Z16" s="660" t="s">
        <v>576</v>
      </c>
      <c r="AA16" s="279"/>
      <c r="AB16" s="279"/>
    </row>
    <row r="17" spans="1:28" s="280" customFormat="1" ht="15" customHeight="1">
      <c r="A17" s="656" t="s">
        <v>575</v>
      </c>
      <c r="B17" s="657">
        <f t="shared" si="2"/>
        <v>14</v>
      </c>
      <c r="C17" s="657">
        <v>12</v>
      </c>
      <c r="D17" s="657">
        <v>6</v>
      </c>
      <c r="E17" s="657">
        <v>1</v>
      </c>
      <c r="F17" s="657">
        <v>5</v>
      </c>
      <c r="G17" s="657">
        <v>0</v>
      </c>
      <c r="H17" s="657" t="s">
        <v>30</v>
      </c>
      <c r="I17" s="657">
        <v>0</v>
      </c>
      <c r="J17" s="657">
        <v>6</v>
      </c>
      <c r="K17" s="657">
        <v>5</v>
      </c>
      <c r="L17" s="658">
        <v>1</v>
      </c>
      <c r="M17" s="659">
        <v>2</v>
      </c>
      <c r="N17" s="657" t="s">
        <v>30</v>
      </c>
      <c r="O17" s="657">
        <v>2</v>
      </c>
      <c r="P17" s="657">
        <v>0</v>
      </c>
      <c r="Q17" s="657" t="s">
        <v>30</v>
      </c>
      <c r="R17" s="657">
        <v>0</v>
      </c>
      <c r="S17" s="657">
        <v>0</v>
      </c>
      <c r="T17" s="657" t="s">
        <v>30</v>
      </c>
      <c r="U17" s="657" t="s">
        <v>30</v>
      </c>
      <c r="V17" s="657" t="s">
        <v>30</v>
      </c>
      <c r="W17" s="657">
        <v>0</v>
      </c>
      <c r="X17" s="657">
        <v>0</v>
      </c>
      <c r="Y17" s="657">
        <v>0</v>
      </c>
      <c r="Z17" s="660" t="s">
        <v>575</v>
      </c>
      <c r="AA17" s="279"/>
      <c r="AB17" s="279"/>
    </row>
    <row r="18" spans="1:28" s="280" customFormat="1" ht="15" customHeight="1">
      <c r="A18" s="661" t="s">
        <v>574</v>
      </c>
      <c r="B18" s="662">
        <f t="shared" si="2"/>
        <v>0</v>
      </c>
      <c r="C18" s="662">
        <v>0</v>
      </c>
      <c r="D18" s="662">
        <v>0</v>
      </c>
      <c r="E18" s="662" t="s">
        <v>30</v>
      </c>
      <c r="F18" s="662" t="s">
        <v>30</v>
      </c>
      <c r="G18" s="662">
        <v>0</v>
      </c>
      <c r="H18" s="662" t="s">
        <v>30</v>
      </c>
      <c r="I18" s="662">
        <v>0</v>
      </c>
      <c r="J18" s="662">
        <v>0</v>
      </c>
      <c r="K18" s="662">
        <v>0</v>
      </c>
      <c r="L18" s="663">
        <v>0</v>
      </c>
      <c r="M18" s="664">
        <v>0</v>
      </c>
      <c r="N18" s="662" t="s">
        <v>30</v>
      </c>
      <c r="O18" s="662" t="s">
        <v>30</v>
      </c>
      <c r="P18" s="662">
        <v>0</v>
      </c>
      <c r="Q18" s="662" t="s">
        <v>30</v>
      </c>
      <c r="R18" s="662">
        <v>0</v>
      </c>
      <c r="S18" s="662">
        <v>0</v>
      </c>
      <c r="T18" s="662" t="s">
        <v>30</v>
      </c>
      <c r="U18" s="662" t="s">
        <v>30</v>
      </c>
      <c r="V18" s="662" t="s">
        <v>30</v>
      </c>
      <c r="W18" s="662">
        <v>0</v>
      </c>
      <c r="X18" s="662">
        <v>0</v>
      </c>
      <c r="Y18" s="662">
        <v>0</v>
      </c>
      <c r="Z18" s="665" t="s">
        <v>574</v>
      </c>
      <c r="AA18" s="279"/>
      <c r="AB18" s="279"/>
    </row>
    <row r="19" spans="1:28" s="350" customFormat="1" ht="15" customHeight="1">
      <c r="A19" s="646" t="s">
        <v>573</v>
      </c>
      <c r="B19" s="647">
        <f aca="true" t="shared" si="3" ref="B19:Y19">SUM(B20:B30)</f>
        <v>208</v>
      </c>
      <c r="C19" s="647">
        <f t="shared" si="3"/>
        <v>198</v>
      </c>
      <c r="D19" s="647">
        <f t="shared" si="3"/>
        <v>74</v>
      </c>
      <c r="E19" s="647">
        <f t="shared" si="3"/>
        <v>5</v>
      </c>
      <c r="F19" s="647">
        <f t="shared" si="3"/>
        <v>69</v>
      </c>
      <c r="G19" s="647">
        <f t="shared" si="3"/>
        <v>0</v>
      </c>
      <c r="H19" s="647">
        <f t="shared" si="3"/>
        <v>0</v>
      </c>
      <c r="I19" s="647">
        <f t="shared" si="3"/>
        <v>0</v>
      </c>
      <c r="J19" s="647">
        <f t="shared" si="3"/>
        <v>124</v>
      </c>
      <c r="K19" s="647">
        <f t="shared" si="3"/>
        <v>96</v>
      </c>
      <c r="L19" s="648">
        <f t="shared" si="3"/>
        <v>28</v>
      </c>
      <c r="M19" s="649">
        <f t="shared" si="3"/>
        <v>6</v>
      </c>
      <c r="N19" s="647">
        <f t="shared" si="3"/>
        <v>0</v>
      </c>
      <c r="O19" s="647">
        <f t="shared" si="3"/>
        <v>6</v>
      </c>
      <c r="P19" s="647">
        <f t="shared" si="3"/>
        <v>1</v>
      </c>
      <c r="Q19" s="647">
        <f t="shared" si="3"/>
        <v>0</v>
      </c>
      <c r="R19" s="647">
        <f t="shared" si="3"/>
        <v>0</v>
      </c>
      <c r="S19" s="647">
        <f t="shared" si="3"/>
        <v>1</v>
      </c>
      <c r="T19" s="647">
        <f t="shared" si="3"/>
        <v>1</v>
      </c>
      <c r="U19" s="647">
        <f t="shared" si="3"/>
        <v>0</v>
      </c>
      <c r="V19" s="647">
        <f t="shared" si="3"/>
        <v>0</v>
      </c>
      <c r="W19" s="647">
        <f t="shared" si="3"/>
        <v>0</v>
      </c>
      <c r="X19" s="647">
        <f t="shared" si="3"/>
        <v>3</v>
      </c>
      <c r="Y19" s="647">
        <f t="shared" si="3"/>
        <v>0</v>
      </c>
      <c r="Z19" s="650" t="s">
        <v>573</v>
      </c>
      <c r="AA19" s="349"/>
      <c r="AB19" s="349"/>
    </row>
    <row r="20" spans="1:28" s="280" customFormat="1" ht="15" customHeight="1">
      <c r="A20" s="651" t="s">
        <v>572</v>
      </c>
      <c r="B20" s="652">
        <f aca="true" t="shared" si="4" ref="B20:B30">C20+M20+P20+W20+X20+Y20</f>
        <v>115</v>
      </c>
      <c r="C20" s="652">
        <v>113</v>
      </c>
      <c r="D20" s="652">
        <v>59</v>
      </c>
      <c r="E20" s="652">
        <v>2</v>
      </c>
      <c r="F20" s="652">
        <v>57</v>
      </c>
      <c r="G20" s="652" t="s">
        <v>30</v>
      </c>
      <c r="H20" s="652" t="s">
        <v>30</v>
      </c>
      <c r="I20" s="652">
        <v>0</v>
      </c>
      <c r="J20" s="652">
        <v>54</v>
      </c>
      <c r="K20" s="652">
        <v>43</v>
      </c>
      <c r="L20" s="653">
        <v>11</v>
      </c>
      <c r="M20" s="654">
        <v>1</v>
      </c>
      <c r="N20" s="652" t="s">
        <v>30</v>
      </c>
      <c r="O20" s="652">
        <v>1</v>
      </c>
      <c r="P20" s="652">
        <v>1</v>
      </c>
      <c r="Q20" s="652">
        <v>0</v>
      </c>
      <c r="R20" s="652" t="s">
        <v>30</v>
      </c>
      <c r="S20" s="652">
        <v>1</v>
      </c>
      <c r="T20" s="652">
        <v>1</v>
      </c>
      <c r="U20" s="652" t="s">
        <v>30</v>
      </c>
      <c r="V20" s="652" t="s">
        <v>30</v>
      </c>
      <c r="W20" s="652">
        <v>0</v>
      </c>
      <c r="X20" s="652">
        <v>0</v>
      </c>
      <c r="Y20" s="652">
        <v>0</v>
      </c>
      <c r="Z20" s="655" t="s">
        <v>572</v>
      </c>
      <c r="AA20" s="279"/>
      <c r="AB20" s="279"/>
    </row>
    <row r="21" spans="1:28" s="280" customFormat="1" ht="15" customHeight="1">
      <c r="A21" s="656" t="s">
        <v>571</v>
      </c>
      <c r="B21" s="657">
        <f t="shared" si="4"/>
        <v>28</v>
      </c>
      <c r="C21" s="657">
        <v>26</v>
      </c>
      <c r="D21" s="657">
        <v>3</v>
      </c>
      <c r="E21" s="657">
        <v>1</v>
      </c>
      <c r="F21" s="657">
        <v>2</v>
      </c>
      <c r="G21" s="657" t="s">
        <v>30</v>
      </c>
      <c r="H21" s="657" t="s">
        <v>30</v>
      </c>
      <c r="I21" s="657">
        <v>0</v>
      </c>
      <c r="J21" s="657">
        <v>23</v>
      </c>
      <c r="K21" s="657">
        <v>15</v>
      </c>
      <c r="L21" s="658">
        <v>8</v>
      </c>
      <c r="M21" s="659">
        <v>2</v>
      </c>
      <c r="N21" s="657" t="s">
        <v>30</v>
      </c>
      <c r="O21" s="657">
        <v>2</v>
      </c>
      <c r="P21" s="657">
        <v>0</v>
      </c>
      <c r="Q21" s="657">
        <v>0</v>
      </c>
      <c r="R21" s="657" t="s">
        <v>30</v>
      </c>
      <c r="S21" s="657" t="s">
        <v>30</v>
      </c>
      <c r="T21" s="657" t="s">
        <v>30</v>
      </c>
      <c r="U21" s="657" t="s">
        <v>30</v>
      </c>
      <c r="V21" s="657" t="s">
        <v>30</v>
      </c>
      <c r="W21" s="657">
        <v>0</v>
      </c>
      <c r="X21" s="657">
        <v>0</v>
      </c>
      <c r="Y21" s="657">
        <v>0</v>
      </c>
      <c r="Z21" s="660" t="s">
        <v>571</v>
      </c>
      <c r="AA21" s="279"/>
      <c r="AB21" s="279"/>
    </row>
    <row r="22" spans="1:28" s="280" customFormat="1" ht="15" customHeight="1">
      <c r="A22" s="656" t="s">
        <v>570</v>
      </c>
      <c r="B22" s="657">
        <f t="shared" si="4"/>
        <v>8</v>
      </c>
      <c r="C22" s="657">
        <v>7</v>
      </c>
      <c r="D22" s="657">
        <v>0</v>
      </c>
      <c r="E22" s="657" t="s">
        <v>30</v>
      </c>
      <c r="F22" s="657" t="s">
        <v>30</v>
      </c>
      <c r="G22" s="657" t="s">
        <v>30</v>
      </c>
      <c r="H22" s="657" t="s">
        <v>30</v>
      </c>
      <c r="I22" s="657">
        <v>0</v>
      </c>
      <c r="J22" s="657">
        <v>7</v>
      </c>
      <c r="K22" s="657">
        <v>7</v>
      </c>
      <c r="L22" s="658" t="s">
        <v>30</v>
      </c>
      <c r="M22" s="659">
        <v>0</v>
      </c>
      <c r="N22" s="657" t="s">
        <v>30</v>
      </c>
      <c r="O22" s="657" t="s">
        <v>30</v>
      </c>
      <c r="P22" s="657">
        <v>0</v>
      </c>
      <c r="Q22" s="657">
        <v>0</v>
      </c>
      <c r="R22" s="657" t="s">
        <v>30</v>
      </c>
      <c r="S22" s="657" t="s">
        <v>30</v>
      </c>
      <c r="T22" s="657" t="s">
        <v>30</v>
      </c>
      <c r="U22" s="657" t="s">
        <v>30</v>
      </c>
      <c r="V22" s="657" t="s">
        <v>30</v>
      </c>
      <c r="W22" s="657">
        <v>0</v>
      </c>
      <c r="X22" s="657">
        <v>1</v>
      </c>
      <c r="Y22" s="657">
        <v>0</v>
      </c>
      <c r="Z22" s="660" t="s">
        <v>570</v>
      </c>
      <c r="AA22" s="279"/>
      <c r="AB22" s="279"/>
    </row>
    <row r="23" spans="1:28" s="280" customFormat="1" ht="15" customHeight="1">
      <c r="A23" s="656" t="s">
        <v>569</v>
      </c>
      <c r="B23" s="657">
        <f t="shared" si="4"/>
        <v>3</v>
      </c>
      <c r="C23" s="657">
        <v>3</v>
      </c>
      <c r="D23" s="657">
        <v>0</v>
      </c>
      <c r="E23" s="657" t="s">
        <v>30</v>
      </c>
      <c r="F23" s="657" t="s">
        <v>30</v>
      </c>
      <c r="G23" s="657" t="s">
        <v>30</v>
      </c>
      <c r="H23" s="657" t="s">
        <v>30</v>
      </c>
      <c r="I23" s="657">
        <v>0</v>
      </c>
      <c r="J23" s="657">
        <v>3</v>
      </c>
      <c r="K23" s="657">
        <v>3</v>
      </c>
      <c r="L23" s="658" t="s">
        <v>30</v>
      </c>
      <c r="M23" s="659">
        <v>0</v>
      </c>
      <c r="N23" s="657" t="s">
        <v>30</v>
      </c>
      <c r="O23" s="657" t="s">
        <v>30</v>
      </c>
      <c r="P23" s="657">
        <v>0</v>
      </c>
      <c r="Q23" s="657">
        <v>0</v>
      </c>
      <c r="R23" s="657" t="s">
        <v>30</v>
      </c>
      <c r="S23" s="657" t="s">
        <v>30</v>
      </c>
      <c r="T23" s="657" t="s">
        <v>30</v>
      </c>
      <c r="U23" s="657" t="s">
        <v>30</v>
      </c>
      <c r="V23" s="657" t="s">
        <v>30</v>
      </c>
      <c r="W23" s="657">
        <v>0</v>
      </c>
      <c r="X23" s="657">
        <v>0</v>
      </c>
      <c r="Y23" s="657">
        <v>0</v>
      </c>
      <c r="Z23" s="660" t="s">
        <v>569</v>
      </c>
      <c r="AA23" s="279"/>
      <c r="AB23" s="279"/>
    </row>
    <row r="24" spans="1:28" s="280" customFormat="1" ht="15" customHeight="1">
      <c r="A24" s="656" t="s">
        <v>568</v>
      </c>
      <c r="B24" s="657">
        <f>C24+M24+P24+W24+X24+Y24</f>
        <v>12</v>
      </c>
      <c r="C24" s="657">
        <v>11</v>
      </c>
      <c r="D24" s="657">
        <v>0</v>
      </c>
      <c r="E24" s="657" t="s">
        <v>30</v>
      </c>
      <c r="F24" s="657" t="s">
        <v>30</v>
      </c>
      <c r="G24" s="657" t="s">
        <v>30</v>
      </c>
      <c r="H24" s="657" t="s">
        <v>30</v>
      </c>
      <c r="I24" s="657">
        <v>0</v>
      </c>
      <c r="J24" s="657">
        <v>11</v>
      </c>
      <c r="K24" s="657">
        <v>8</v>
      </c>
      <c r="L24" s="658">
        <v>3</v>
      </c>
      <c r="M24" s="659">
        <v>1</v>
      </c>
      <c r="N24" s="657" t="s">
        <v>30</v>
      </c>
      <c r="O24" s="657">
        <v>1</v>
      </c>
      <c r="P24" s="657">
        <v>0</v>
      </c>
      <c r="Q24" s="657">
        <v>0</v>
      </c>
      <c r="R24" s="657" t="s">
        <v>30</v>
      </c>
      <c r="S24" s="657" t="s">
        <v>30</v>
      </c>
      <c r="T24" s="657" t="s">
        <v>30</v>
      </c>
      <c r="U24" s="657" t="s">
        <v>30</v>
      </c>
      <c r="V24" s="657" t="s">
        <v>30</v>
      </c>
      <c r="W24" s="657">
        <v>0</v>
      </c>
      <c r="X24" s="657">
        <v>0</v>
      </c>
      <c r="Y24" s="657">
        <v>0</v>
      </c>
      <c r="Z24" s="660" t="s">
        <v>568</v>
      </c>
      <c r="AA24" s="279"/>
      <c r="AB24" s="279"/>
    </row>
    <row r="25" spans="1:28" s="280" customFormat="1" ht="15" customHeight="1">
      <c r="A25" s="656" t="s">
        <v>567</v>
      </c>
      <c r="B25" s="657">
        <f t="shared" si="4"/>
        <v>2</v>
      </c>
      <c r="C25" s="657">
        <v>2</v>
      </c>
      <c r="D25" s="657">
        <v>0</v>
      </c>
      <c r="E25" s="657" t="s">
        <v>30</v>
      </c>
      <c r="F25" s="657" t="s">
        <v>30</v>
      </c>
      <c r="G25" s="657" t="s">
        <v>30</v>
      </c>
      <c r="H25" s="657" t="s">
        <v>30</v>
      </c>
      <c r="I25" s="657">
        <v>0</v>
      </c>
      <c r="J25" s="657">
        <v>2</v>
      </c>
      <c r="K25" s="657">
        <v>2</v>
      </c>
      <c r="L25" s="658" t="s">
        <v>30</v>
      </c>
      <c r="M25" s="659">
        <v>0</v>
      </c>
      <c r="N25" s="657" t="s">
        <v>30</v>
      </c>
      <c r="O25" s="657" t="s">
        <v>30</v>
      </c>
      <c r="P25" s="657">
        <v>0</v>
      </c>
      <c r="Q25" s="657">
        <v>0</v>
      </c>
      <c r="R25" s="657" t="s">
        <v>30</v>
      </c>
      <c r="S25" s="657" t="s">
        <v>30</v>
      </c>
      <c r="T25" s="657" t="s">
        <v>30</v>
      </c>
      <c r="U25" s="657" t="s">
        <v>30</v>
      </c>
      <c r="V25" s="657" t="s">
        <v>30</v>
      </c>
      <c r="W25" s="657">
        <v>0</v>
      </c>
      <c r="X25" s="657">
        <v>0</v>
      </c>
      <c r="Y25" s="657">
        <v>0</v>
      </c>
      <c r="Z25" s="660" t="s">
        <v>567</v>
      </c>
      <c r="AA25" s="279"/>
      <c r="AB25" s="279"/>
    </row>
    <row r="26" spans="1:28" s="280" customFormat="1" ht="15" customHeight="1">
      <c r="A26" s="656" t="s">
        <v>566</v>
      </c>
      <c r="B26" s="657">
        <f t="shared" si="4"/>
        <v>7</v>
      </c>
      <c r="C26" s="657">
        <v>6</v>
      </c>
      <c r="D26" s="657">
        <v>4</v>
      </c>
      <c r="E26" s="657" t="s">
        <v>30</v>
      </c>
      <c r="F26" s="657">
        <v>4</v>
      </c>
      <c r="G26" s="657" t="s">
        <v>30</v>
      </c>
      <c r="H26" s="657" t="s">
        <v>30</v>
      </c>
      <c r="I26" s="657">
        <v>0</v>
      </c>
      <c r="J26" s="657">
        <v>2</v>
      </c>
      <c r="K26" s="657" t="s">
        <v>30</v>
      </c>
      <c r="L26" s="658">
        <v>2</v>
      </c>
      <c r="M26" s="659">
        <v>1</v>
      </c>
      <c r="N26" s="657" t="s">
        <v>30</v>
      </c>
      <c r="O26" s="657">
        <v>1</v>
      </c>
      <c r="P26" s="657">
        <v>0</v>
      </c>
      <c r="Q26" s="657">
        <v>0</v>
      </c>
      <c r="R26" s="657" t="s">
        <v>30</v>
      </c>
      <c r="S26" s="657" t="s">
        <v>30</v>
      </c>
      <c r="T26" s="657" t="s">
        <v>30</v>
      </c>
      <c r="U26" s="657" t="s">
        <v>30</v>
      </c>
      <c r="V26" s="657" t="s">
        <v>30</v>
      </c>
      <c r="W26" s="657">
        <v>0</v>
      </c>
      <c r="X26" s="657">
        <v>0</v>
      </c>
      <c r="Y26" s="657">
        <v>0</v>
      </c>
      <c r="Z26" s="660" t="s">
        <v>566</v>
      </c>
      <c r="AA26" s="279"/>
      <c r="AB26" s="279"/>
    </row>
    <row r="27" spans="1:28" s="280" customFormat="1" ht="15" customHeight="1">
      <c r="A27" s="656" t="s">
        <v>565</v>
      </c>
      <c r="B27" s="657">
        <f>C27+M27+P27+W27+X27+Y27</f>
        <v>2</v>
      </c>
      <c r="C27" s="657">
        <v>2</v>
      </c>
      <c r="D27" s="657">
        <v>0</v>
      </c>
      <c r="E27" s="657" t="s">
        <v>30</v>
      </c>
      <c r="F27" s="657" t="s">
        <v>30</v>
      </c>
      <c r="G27" s="657" t="s">
        <v>30</v>
      </c>
      <c r="H27" s="657" t="s">
        <v>30</v>
      </c>
      <c r="I27" s="657">
        <v>0</v>
      </c>
      <c r="J27" s="657">
        <v>2</v>
      </c>
      <c r="K27" s="657">
        <v>2</v>
      </c>
      <c r="L27" s="658" t="s">
        <v>30</v>
      </c>
      <c r="M27" s="659">
        <v>0</v>
      </c>
      <c r="N27" s="657" t="s">
        <v>30</v>
      </c>
      <c r="O27" s="657" t="s">
        <v>30</v>
      </c>
      <c r="P27" s="657">
        <v>0</v>
      </c>
      <c r="Q27" s="657">
        <v>0</v>
      </c>
      <c r="R27" s="657" t="s">
        <v>30</v>
      </c>
      <c r="S27" s="657" t="s">
        <v>30</v>
      </c>
      <c r="T27" s="657" t="s">
        <v>30</v>
      </c>
      <c r="U27" s="657" t="s">
        <v>30</v>
      </c>
      <c r="V27" s="657" t="s">
        <v>30</v>
      </c>
      <c r="W27" s="657">
        <v>0</v>
      </c>
      <c r="X27" s="657">
        <v>0</v>
      </c>
      <c r="Y27" s="657">
        <v>0</v>
      </c>
      <c r="Z27" s="660" t="s">
        <v>565</v>
      </c>
      <c r="AA27" s="279"/>
      <c r="AB27" s="279"/>
    </row>
    <row r="28" spans="1:28" s="280" customFormat="1" ht="15" customHeight="1">
      <c r="A28" s="656" t="s">
        <v>564</v>
      </c>
      <c r="B28" s="657">
        <f t="shared" si="4"/>
        <v>1</v>
      </c>
      <c r="C28" s="657">
        <v>1</v>
      </c>
      <c r="D28" s="657">
        <v>0</v>
      </c>
      <c r="E28" s="657" t="s">
        <v>30</v>
      </c>
      <c r="F28" s="657" t="s">
        <v>30</v>
      </c>
      <c r="G28" s="657" t="s">
        <v>30</v>
      </c>
      <c r="H28" s="657" t="s">
        <v>30</v>
      </c>
      <c r="I28" s="657">
        <v>0</v>
      </c>
      <c r="J28" s="657">
        <v>1</v>
      </c>
      <c r="K28" s="657">
        <v>1</v>
      </c>
      <c r="L28" s="658" t="s">
        <v>30</v>
      </c>
      <c r="M28" s="659">
        <v>0</v>
      </c>
      <c r="N28" s="657" t="s">
        <v>30</v>
      </c>
      <c r="O28" s="657" t="s">
        <v>30</v>
      </c>
      <c r="P28" s="657">
        <v>0</v>
      </c>
      <c r="Q28" s="657">
        <v>0</v>
      </c>
      <c r="R28" s="657" t="s">
        <v>30</v>
      </c>
      <c r="S28" s="657" t="s">
        <v>30</v>
      </c>
      <c r="T28" s="657" t="s">
        <v>30</v>
      </c>
      <c r="U28" s="657" t="s">
        <v>30</v>
      </c>
      <c r="V28" s="657" t="s">
        <v>30</v>
      </c>
      <c r="W28" s="657">
        <v>0</v>
      </c>
      <c r="X28" s="657">
        <v>0</v>
      </c>
      <c r="Y28" s="657">
        <v>0</v>
      </c>
      <c r="Z28" s="660" t="s">
        <v>564</v>
      </c>
      <c r="AA28" s="279"/>
      <c r="AB28" s="279"/>
    </row>
    <row r="29" spans="1:28" s="280" customFormat="1" ht="15" customHeight="1">
      <c r="A29" s="656" t="s">
        <v>563</v>
      </c>
      <c r="B29" s="657">
        <f t="shared" si="4"/>
        <v>17</v>
      </c>
      <c r="C29" s="657">
        <v>16</v>
      </c>
      <c r="D29" s="657">
        <v>4</v>
      </c>
      <c r="E29" s="657">
        <v>1</v>
      </c>
      <c r="F29" s="657">
        <v>3</v>
      </c>
      <c r="G29" s="657" t="s">
        <v>30</v>
      </c>
      <c r="H29" s="657" t="s">
        <v>30</v>
      </c>
      <c r="I29" s="657">
        <v>0</v>
      </c>
      <c r="J29" s="657">
        <v>12</v>
      </c>
      <c r="K29" s="657">
        <v>9</v>
      </c>
      <c r="L29" s="658">
        <v>3</v>
      </c>
      <c r="M29" s="659">
        <v>1</v>
      </c>
      <c r="N29" s="657" t="s">
        <v>30</v>
      </c>
      <c r="O29" s="657">
        <v>1</v>
      </c>
      <c r="P29" s="657">
        <v>0</v>
      </c>
      <c r="Q29" s="657">
        <v>0</v>
      </c>
      <c r="R29" s="657" t="s">
        <v>30</v>
      </c>
      <c r="S29" s="657" t="s">
        <v>30</v>
      </c>
      <c r="T29" s="657" t="s">
        <v>30</v>
      </c>
      <c r="U29" s="657" t="s">
        <v>30</v>
      </c>
      <c r="V29" s="657" t="s">
        <v>30</v>
      </c>
      <c r="W29" s="657">
        <v>0</v>
      </c>
      <c r="X29" s="657">
        <v>0</v>
      </c>
      <c r="Y29" s="657">
        <v>0</v>
      </c>
      <c r="Z29" s="660" t="s">
        <v>563</v>
      </c>
      <c r="AA29" s="279"/>
      <c r="AB29" s="279"/>
    </row>
    <row r="30" spans="1:28" s="280" customFormat="1" ht="15" customHeight="1">
      <c r="A30" s="661" t="s">
        <v>562</v>
      </c>
      <c r="B30" s="662">
        <f t="shared" si="4"/>
        <v>13</v>
      </c>
      <c r="C30" s="662">
        <v>11</v>
      </c>
      <c r="D30" s="662">
        <v>4</v>
      </c>
      <c r="E30" s="662">
        <v>1</v>
      </c>
      <c r="F30" s="662">
        <v>3</v>
      </c>
      <c r="G30" s="662" t="s">
        <v>30</v>
      </c>
      <c r="H30" s="662" t="s">
        <v>30</v>
      </c>
      <c r="I30" s="662">
        <v>0</v>
      </c>
      <c r="J30" s="662">
        <v>7</v>
      </c>
      <c r="K30" s="662">
        <v>6</v>
      </c>
      <c r="L30" s="663">
        <v>1</v>
      </c>
      <c r="M30" s="664">
        <v>0</v>
      </c>
      <c r="N30" s="662" t="s">
        <v>30</v>
      </c>
      <c r="O30" s="662" t="s">
        <v>30</v>
      </c>
      <c r="P30" s="657">
        <v>0</v>
      </c>
      <c r="Q30" s="657">
        <v>0</v>
      </c>
      <c r="R30" s="662" t="s">
        <v>30</v>
      </c>
      <c r="S30" s="662" t="s">
        <v>30</v>
      </c>
      <c r="T30" s="662" t="s">
        <v>30</v>
      </c>
      <c r="U30" s="662" t="s">
        <v>30</v>
      </c>
      <c r="V30" s="662" t="s">
        <v>30</v>
      </c>
      <c r="W30" s="662">
        <v>0</v>
      </c>
      <c r="X30" s="662">
        <v>2</v>
      </c>
      <c r="Y30" s="662">
        <v>0</v>
      </c>
      <c r="Z30" s="665" t="s">
        <v>562</v>
      </c>
      <c r="AA30" s="279"/>
      <c r="AB30" s="279"/>
    </row>
    <row r="31" spans="1:28" s="350" customFormat="1" ht="15" customHeight="1">
      <c r="A31" s="646" t="s">
        <v>561</v>
      </c>
      <c r="B31" s="647">
        <f aca="true" t="shared" si="5" ref="B31:Y31">SUM(B32:B40)</f>
        <v>204</v>
      </c>
      <c r="C31" s="647">
        <f t="shared" si="5"/>
        <v>194</v>
      </c>
      <c r="D31" s="647">
        <f t="shared" si="5"/>
        <v>114</v>
      </c>
      <c r="E31" s="647">
        <f t="shared" si="5"/>
        <v>8</v>
      </c>
      <c r="F31" s="647">
        <f t="shared" si="5"/>
        <v>106</v>
      </c>
      <c r="G31" s="647">
        <f t="shared" si="5"/>
        <v>0</v>
      </c>
      <c r="H31" s="647">
        <f t="shared" si="5"/>
        <v>0</v>
      </c>
      <c r="I31" s="647">
        <f t="shared" si="5"/>
        <v>0</v>
      </c>
      <c r="J31" s="647">
        <f t="shared" si="5"/>
        <v>80</v>
      </c>
      <c r="K31" s="647">
        <f t="shared" si="5"/>
        <v>63</v>
      </c>
      <c r="L31" s="648">
        <f t="shared" si="5"/>
        <v>17</v>
      </c>
      <c r="M31" s="649">
        <f t="shared" si="5"/>
        <v>6</v>
      </c>
      <c r="N31" s="647">
        <f t="shared" si="5"/>
        <v>1</v>
      </c>
      <c r="O31" s="647">
        <f t="shared" si="5"/>
        <v>5</v>
      </c>
      <c r="P31" s="647">
        <f t="shared" si="5"/>
        <v>1</v>
      </c>
      <c r="Q31" s="647">
        <f t="shared" si="5"/>
        <v>0</v>
      </c>
      <c r="R31" s="647">
        <f t="shared" si="5"/>
        <v>0</v>
      </c>
      <c r="S31" s="647">
        <f t="shared" si="5"/>
        <v>1</v>
      </c>
      <c r="T31" s="647">
        <f t="shared" si="5"/>
        <v>1</v>
      </c>
      <c r="U31" s="647">
        <f t="shared" si="5"/>
        <v>0</v>
      </c>
      <c r="V31" s="647">
        <f t="shared" si="5"/>
        <v>0</v>
      </c>
      <c r="W31" s="647">
        <f t="shared" si="5"/>
        <v>2</v>
      </c>
      <c r="X31" s="647">
        <f t="shared" si="5"/>
        <v>1</v>
      </c>
      <c r="Y31" s="647">
        <f t="shared" si="5"/>
        <v>0</v>
      </c>
      <c r="Z31" s="650" t="s">
        <v>561</v>
      </c>
      <c r="AA31" s="349"/>
      <c r="AB31" s="349"/>
    </row>
    <row r="32" spans="1:28" s="280" customFormat="1" ht="15" customHeight="1">
      <c r="A32" s="651" t="s">
        <v>560</v>
      </c>
      <c r="B32" s="652">
        <f aca="true" t="shared" si="6" ref="B32:B40">C32+M32+P32+W32+X32+Y32</f>
        <v>138</v>
      </c>
      <c r="C32" s="652">
        <v>133</v>
      </c>
      <c r="D32" s="652">
        <v>79</v>
      </c>
      <c r="E32" s="652">
        <v>5</v>
      </c>
      <c r="F32" s="652">
        <v>74</v>
      </c>
      <c r="G32" s="652" t="s">
        <v>30</v>
      </c>
      <c r="H32" s="652" t="s">
        <v>30</v>
      </c>
      <c r="I32" s="652">
        <v>0</v>
      </c>
      <c r="J32" s="652">
        <v>54</v>
      </c>
      <c r="K32" s="652">
        <v>42</v>
      </c>
      <c r="L32" s="653">
        <v>12</v>
      </c>
      <c r="M32" s="654">
        <v>2</v>
      </c>
      <c r="N32" s="652" t="s">
        <v>30</v>
      </c>
      <c r="O32" s="652">
        <v>2</v>
      </c>
      <c r="P32" s="652">
        <v>1</v>
      </c>
      <c r="Q32" s="652">
        <v>0</v>
      </c>
      <c r="R32" s="652" t="s">
        <v>30</v>
      </c>
      <c r="S32" s="652">
        <v>1</v>
      </c>
      <c r="T32" s="652">
        <v>1</v>
      </c>
      <c r="U32" s="652" t="s">
        <v>30</v>
      </c>
      <c r="V32" s="652" t="s">
        <v>30</v>
      </c>
      <c r="W32" s="652">
        <v>1</v>
      </c>
      <c r="X32" s="652">
        <v>1</v>
      </c>
      <c r="Y32" s="652">
        <v>0</v>
      </c>
      <c r="Z32" s="655" t="s">
        <v>560</v>
      </c>
      <c r="AA32" s="279"/>
      <c r="AB32" s="279"/>
    </row>
    <row r="33" spans="1:28" s="280" customFormat="1" ht="15" customHeight="1">
      <c r="A33" s="656" t="s">
        <v>559</v>
      </c>
      <c r="B33" s="657">
        <f t="shared" si="6"/>
        <v>9</v>
      </c>
      <c r="C33" s="657">
        <v>8</v>
      </c>
      <c r="D33" s="657">
        <v>3</v>
      </c>
      <c r="E33" s="657" t="s">
        <v>30</v>
      </c>
      <c r="F33" s="657">
        <v>3</v>
      </c>
      <c r="G33" s="657" t="s">
        <v>30</v>
      </c>
      <c r="H33" s="657" t="s">
        <v>30</v>
      </c>
      <c r="I33" s="657">
        <v>0</v>
      </c>
      <c r="J33" s="657">
        <v>5</v>
      </c>
      <c r="K33" s="657">
        <v>3</v>
      </c>
      <c r="L33" s="658">
        <v>2</v>
      </c>
      <c r="M33" s="659">
        <v>1</v>
      </c>
      <c r="N33" s="657" t="s">
        <v>30</v>
      </c>
      <c r="O33" s="657">
        <v>1</v>
      </c>
      <c r="P33" s="657">
        <v>0</v>
      </c>
      <c r="Q33" s="657">
        <v>0</v>
      </c>
      <c r="R33" s="657" t="s">
        <v>30</v>
      </c>
      <c r="S33" s="657" t="s">
        <v>30</v>
      </c>
      <c r="T33" s="657" t="s">
        <v>30</v>
      </c>
      <c r="U33" s="657" t="s">
        <v>30</v>
      </c>
      <c r="V33" s="657" t="s">
        <v>30</v>
      </c>
      <c r="W33" s="657">
        <v>0</v>
      </c>
      <c r="X33" s="657">
        <v>0</v>
      </c>
      <c r="Y33" s="657">
        <v>0</v>
      </c>
      <c r="Z33" s="660" t="s">
        <v>559</v>
      </c>
      <c r="AA33" s="279"/>
      <c r="AB33" s="279"/>
    </row>
    <row r="34" spans="1:28" s="280" customFormat="1" ht="15" customHeight="1">
      <c r="A34" s="656" t="s">
        <v>558</v>
      </c>
      <c r="B34" s="657">
        <f t="shared" si="6"/>
        <v>2</v>
      </c>
      <c r="C34" s="657">
        <v>1</v>
      </c>
      <c r="D34" s="657">
        <v>0</v>
      </c>
      <c r="E34" s="657" t="s">
        <v>30</v>
      </c>
      <c r="F34" s="657" t="s">
        <v>30</v>
      </c>
      <c r="G34" s="657" t="s">
        <v>30</v>
      </c>
      <c r="H34" s="657" t="s">
        <v>30</v>
      </c>
      <c r="I34" s="657">
        <v>0</v>
      </c>
      <c r="J34" s="657">
        <v>1</v>
      </c>
      <c r="K34" s="657" t="s">
        <v>30</v>
      </c>
      <c r="L34" s="658">
        <v>1</v>
      </c>
      <c r="M34" s="659">
        <v>0</v>
      </c>
      <c r="N34" s="657" t="s">
        <v>30</v>
      </c>
      <c r="O34" s="657" t="s">
        <v>30</v>
      </c>
      <c r="P34" s="657">
        <v>0</v>
      </c>
      <c r="Q34" s="657">
        <v>0</v>
      </c>
      <c r="R34" s="657" t="s">
        <v>30</v>
      </c>
      <c r="S34" s="657" t="s">
        <v>30</v>
      </c>
      <c r="T34" s="657" t="s">
        <v>30</v>
      </c>
      <c r="U34" s="657" t="s">
        <v>30</v>
      </c>
      <c r="V34" s="657" t="s">
        <v>30</v>
      </c>
      <c r="W34" s="657">
        <v>1</v>
      </c>
      <c r="X34" s="657">
        <v>0</v>
      </c>
      <c r="Y34" s="657">
        <v>0</v>
      </c>
      <c r="Z34" s="660" t="s">
        <v>558</v>
      </c>
      <c r="AA34" s="279"/>
      <c r="AB34" s="279"/>
    </row>
    <row r="35" spans="1:28" s="280" customFormat="1" ht="15" customHeight="1">
      <c r="A35" s="656" t="s">
        <v>557</v>
      </c>
      <c r="B35" s="657">
        <f t="shared" si="6"/>
        <v>2</v>
      </c>
      <c r="C35" s="657">
        <v>2</v>
      </c>
      <c r="D35" s="657">
        <v>0</v>
      </c>
      <c r="E35" s="657" t="s">
        <v>30</v>
      </c>
      <c r="F35" s="657" t="s">
        <v>30</v>
      </c>
      <c r="G35" s="657" t="s">
        <v>30</v>
      </c>
      <c r="H35" s="657" t="s">
        <v>30</v>
      </c>
      <c r="I35" s="657">
        <v>0</v>
      </c>
      <c r="J35" s="657">
        <v>2</v>
      </c>
      <c r="K35" s="657">
        <v>2</v>
      </c>
      <c r="L35" s="658" t="s">
        <v>30</v>
      </c>
      <c r="M35" s="659">
        <v>0</v>
      </c>
      <c r="N35" s="657" t="s">
        <v>30</v>
      </c>
      <c r="O35" s="657" t="s">
        <v>30</v>
      </c>
      <c r="P35" s="657">
        <v>0</v>
      </c>
      <c r="Q35" s="657">
        <v>0</v>
      </c>
      <c r="R35" s="657" t="s">
        <v>30</v>
      </c>
      <c r="S35" s="657" t="s">
        <v>30</v>
      </c>
      <c r="T35" s="657" t="s">
        <v>30</v>
      </c>
      <c r="U35" s="657" t="s">
        <v>30</v>
      </c>
      <c r="V35" s="657" t="s">
        <v>30</v>
      </c>
      <c r="W35" s="657">
        <v>0</v>
      </c>
      <c r="X35" s="657">
        <v>0</v>
      </c>
      <c r="Y35" s="657">
        <v>0</v>
      </c>
      <c r="Z35" s="660" t="s">
        <v>557</v>
      </c>
      <c r="AA35" s="279"/>
      <c r="AB35" s="279"/>
    </row>
    <row r="36" spans="1:28" s="280" customFormat="1" ht="15" customHeight="1">
      <c r="A36" s="656" t="s">
        <v>556</v>
      </c>
      <c r="B36" s="657">
        <f t="shared" si="6"/>
        <v>22</v>
      </c>
      <c r="C36" s="657">
        <v>21</v>
      </c>
      <c r="D36" s="657">
        <v>13</v>
      </c>
      <c r="E36" s="657">
        <v>1</v>
      </c>
      <c r="F36" s="657">
        <v>12</v>
      </c>
      <c r="G36" s="657" t="s">
        <v>30</v>
      </c>
      <c r="H36" s="657" t="s">
        <v>30</v>
      </c>
      <c r="I36" s="657">
        <v>0</v>
      </c>
      <c r="J36" s="657">
        <v>8</v>
      </c>
      <c r="K36" s="657">
        <v>7</v>
      </c>
      <c r="L36" s="658">
        <v>1</v>
      </c>
      <c r="M36" s="659">
        <v>1</v>
      </c>
      <c r="N36" s="657" t="s">
        <v>30</v>
      </c>
      <c r="O36" s="657">
        <v>1</v>
      </c>
      <c r="P36" s="657">
        <v>0</v>
      </c>
      <c r="Q36" s="657">
        <v>0</v>
      </c>
      <c r="R36" s="657" t="s">
        <v>30</v>
      </c>
      <c r="S36" s="657" t="s">
        <v>30</v>
      </c>
      <c r="T36" s="657" t="s">
        <v>30</v>
      </c>
      <c r="U36" s="657" t="s">
        <v>30</v>
      </c>
      <c r="V36" s="657" t="s">
        <v>30</v>
      </c>
      <c r="W36" s="657">
        <v>0</v>
      </c>
      <c r="X36" s="657">
        <v>0</v>
      </c>
      <c r="Y36" s="657">
        <v>0</v>
      </c>
      <c r="Z36" s="660" t="s">
        <v>556</v>
      </c>
      <c r="AA36" s="279"/>
      <c r="AB36" s="279"/>
    </row>
    <row r="37" spans="1:28" s="280" customFormat="1" ht="15" customHeight="1">
      <c r="A37" s="656" t="s">
        <v>555</v>
      </c>
      <c r="B37" s="657">
        <f t="shared" si="6"/>
        <v>8</v>
      </c>
      <c r="C37" s="657">
        <v>7</v>
      </c>
      <c r="D37" s="657">
        <v>0</v>
      </c>
      <c r="E37" s="657" t="s">
        <v>30</v>
      </c>
      <c r="F37" s="657" t="s">
        <v>30</v>
      </c>
      <c r="G37" s="657" t="s">
        <v>30</v>
      </c>
      <c r="H37" s="657" t="s">
        <v>30</v>
      </c>
      <c r="I37" s="657">
        <v>0</v>
      </c>
      <c r="J37" s="657">
        <v>7</v>
      </c>
      <c r="K37" s="657">
        <v>6</v>
      </c>
      <c r="L37" s="658">
        <v>1</v>
      </c>
      <c r="M37" s="659">
        <v>1</v>
      </c>
      <c r="N37" s="657">
        <v>1</v>
      </c>
      <c r="O37" s="657" t="s">
        <v>30</v>
      </c>
      <c r="P37" s="657">
        <v>0</v>
      </c>
      <c r="Q37" s="657">
        <v>0</v>
      </c>
      <c r="R37" s="657" t="s">
        <v>30</v>
      </c>
      <c r="S37" s="657" t="s">
        <v>30</v>
      </c>
      <c r="T37" s="657" t="s">
        <v>30</v>
      </c>
      <c r="U37" s="657" t="s">
        <v>30</v>
      </c>
      <c r="V37" s="657" t="s">
        <v>30</v>
      </c>
      <c r="W37" s="657">
        <v>0</v>
      </c>
      <c r="X37" s="657">
        <v>0</v>
      </c>
      <c r="Y37" s="657">
        <v>0</v>
      </c>
      <c r="Z37" s="660" t="s">
        <v>555</v>
      </c>
      <c r="AA37" s="279"/>
      <c r="AB37" s="279"/>
    </row>
    <row r="38" spans="1:28" s="280" customFormat="1" ht="15" customHeight="1">
      <c r="A38" s="656" t="s">
        <v>554</v>
      </c>
      <c r="B38" s="657">
        <f t="shared" si="6"/>
        <v>2</v>
      </c>
      <c r="C38" s="657">
        <v>2</v>
      </c>
      <c r="D38" s="657">
        <v>0</v>
      </c>
      <c r="E38" s="657" t="s">
        <v>30</v>
      </c>
      <c r="F38" s="657" t="s">
        <v>30</v>
      </c>
      <c r="G38" s="657" t="s">
        <v>30</v>
      </c>
      <c r="H38" s="657" t="s">
        <v>30</v>
      </c>
      <c r="I38" s="657">
        <v>0</v>
      </c>
      <c r="J38" s="657">
        <v>2</v>
      </c>
      <c r="K38" s="657">
        <v>2</v>
      </c>
      <c r="L38" s="658" t="s">
        <v>30</v>
      </c>
      <c r="M38" s="659">
        <v>0</v>
      </c>
      <c r="N38" s="657" t="s">
        <v>30</v>
      </c>
      <c r="O38" s="657" t="s">
        <v>30</v>
      </c>
      <c r="P38" s="657">
        <v>0</v>
      </c>
      <c r="Q38" s="657">
        <v>0</v>
      </c>
      <c r="R38" s="657" t="s">
        <v>30</v>
      </c>
      <c r="S38" s="657" t="s">
        <v>30</v>
      </c>
      <c r="T38" s="657" t="s">
        <v>30</v>
      </c>
      <c r="U38" s="657" t="s">
        <v>30</v>
      </c>
      <c r="V38" s="657" t="s">
        <v>30</v>
      </c>
      <c r="W38" s="657">
        <v>0</v>
      </c>
      <c r="X38" s="657">
        <v>0</v>
      </c>
      <c r="Y38" s="657">
        <v>0</v>
      </c>
      <c r="Z38" s="660" t="s">
        <v>554</v>
      </c>
      <c r="AA38" s="279"/>
      <c r="AB38" s="279"/>
    </row>
    <row r="39" spans="1:28" s="280" customFormat="1" ht="15" customHeight="1">
      <c r="A39" s="656" t="s">
        <v>553</v>
      </c>
      <c r="B39" s="657">
        <f t="shared" si="6"/>
        <v>21</v>
      </c>
      <c r="C39" s="657">
        <v>20</v>
      </c>
      <c r="D39" s="657">
        <v>19</v>
      </c>
      <c r="E39" s="657">
        <v>2</v>
      </c>
      <c r="F39" s="657">
        <v>17</v>
      </c>
      <c r="G39" s="657" t="s">
        <v>30</v>
      </c>
      <c r="H39" s="657" t="s">
        <v>30</v>
      </c>
      <c r="I39" s="657">
        <v>0</v>
      </c>
      <c r="J39" s="657">
        <v>1</v>
      </c>
      <c r="K39" s="657">
        <v>1</v>
      </c>
      <c r="L39" s="658" t="s">
        <v>30</v>
      </c>
      <c r="M39" s="659">
        <v>1</v>
      </c>
      <c r="N39" s="657" t="s">
        <v>30</v>
      </c>
      <c r="O39" s="657">
        <v>1</v>
      </c>
      <c r="P39" s="657">
        <v>0</v>
      </c>
      <c r="Q39" s="657">
        <v>0</v>
      </c>
      <c r="R39" s="657" t="s">
        <v>30</v>
      </c>
      <c r="S39" s="657" t="s">
        <v>30</v>
      </c>
      <c r="T39" s="657" t="s">
        <v>30</v>
      </c>
      <c r="U39" s="657" t="s">
        <v>30</v>
      </c>
      <c r="V39" s="657" t="s">
        <v>30</v>
      </c>
      <c r="W39" s="657">
        <v>0</v>
      </c>
      <c r="X39" s="657">
        <v>0</v>
      </c>
      <c r="Y39" s="657">
        <v>0</v>
      </c>
      <c r="Z39" s="660" t="s">
        <v>553</v>
      </c>
      <c r="AA39" s="279"/>
      <c r="AB39" s="279"/>
    </row>
    <row r="40" spans="1:28" s="280" customFormat="1" ht="15" customHeight="1">
      <c r="A40" s="661" t="s">
        <v>552</v>
      </c>
      <c r="B40" s="662">
        <f t="shared" si="6"/>
        <v>0</v>
      </c>
      <c r="C40" s="662">
        <v>0</v>
      </c>
      <c r="D40" s="662">
        <v>0</v>
      </c>
      <c r="E40" s="662" t="s">
        <v>30</v>
      </c>
      <c r="F40" s="662" t="s">
        <v>30</v>
      </c>
      <c r="G40" s="662" t="s">
        <v>30</v>
      </c>
      <c r="H40" s="662" t="s">
        <v>30</v>
      </c>
      <c r="I40" s="662">
        <v>0</v>
      </c>
      <c r="J40" s="662">
        <v>0</v>
      </c>
      <c r="K40" s="662" t="s">
        <v>30</v>
      </c>
      <c r="L40" s="663" t="s">
        <v>30</v>
      </c>
      <c r="M40" s="664">
        <v>0</v>
      </c>
      <c r="N40" s="662" t="s">
        <v>30</v>
      </c>
      <c r="O40" s="662" t="s">
        <v>30</v>
      </c>
      <c r="P40" s="662">
        <v>0</v>
      </c>
      <c r="Q40" s="662">
        <v>0</v>
      </c>
      <c r="R40" s="662" t="s">
        <v>30</v>
      </c>
      <c r="S40" s="662" t="s">
        <v>30</v>
      </c>
      <c r="T40" s="662" t="s">
        <v>30</v>
      </c>
      <c r="U40" s="662" t="s">
        <v>30</v>
      </c>
      <c r="V40" s="662" t="s">
        <v>30</v>
      </c>
      <c r="W40" s="662">
        <v>0</v>
      </c>
      <c r="X40" s="662">
        <v>0</v>
      </c>
      <c r="Y40" s="662">
        <v>0</v>
      </c>
      <c r="Z40" s="665" t="s">
        <v>552</v>
      </c>
      <c r="AA40" s="279"/>
      <c r="AB40" s="279"/>
    </row>
    <row r="41" spans="1:28" s="350" customFormat="1" ht="15" customHeight="1">
      <c r="A41" s="646" t="s">
        <v>551</v>
      </c>
      <c r="B41" s="647">
        <f aca="true" t="shared" si="7" ref="B41:Y41">SUM(B42:B54)</f>
        <v>456</v>
      </c>
      <c r="C41" s="647">
        <f t="shared" si="7"/>
        <v>435</v>
      </c>
      <c r="D41" s="647">
        <f t="shared" si="7"/>
        <v>284</v>
      </c>
      <c r="E41" s="647">
        <f t="shared" si="7"/>
        <v>13</v>
      </c>
      <c r="F41" s="647">
        <f t="shared" si="7"/>
        <v>271</v>
      </c>
      <c r="G41" s="647">
        <f t="shared" si="7"/>
        <v>0</v>
      </c>
      <c r="H41" s="647">
        <f t="shared" si="7"/>
        <v>0</v>
      </c>
      <c r="I41" s="647">
        <f t="shared" si="7"/>
        <v>0</v>
      </c>
      <c r="J41" s="647">
        <f t="shared" si="7"/>
        <v>151</v>
      </c>
      <c r="K41" s="647">
        <f t="shared" si="7"/>
        <v>114</v>
      </c>
      <c r="L41" s="648">
        <f t="shared" si="7"/>
        <v>37</v>
      </c>
      <c r="M41" s="649">
        <f t="shared" si="7"/>
        <v>17</v>
      </c>
      <c r="N41" s="647">
        <f t="shared" si="7"/>
        <v>2</v>
      </c>
      <c r="O41" s="647">
        <f t="shared" si="7"/>
        <v>15</v>
      </c>
      <c r="P41" s="647">
        <f t="shared" si="7"/>
        <v>4</v>
      </c>
      <c r="Q41" s="647">
        <f t="shared" si="7"/>
        <v>0</v>
      </c>
      <c r="R41" s="647">
        <f t="shared" si="7"/>
        <v>0</v>
      </c>
      <c r="S41" s="647">
        <f t="shared" si="7"/>
        <v>4</v>
      </c>
      <c r="T41" s="647">
        <f t="shared" si="7"/>
        <v>1</v>
      </c>
      <c r="U41" s="647">
        <f t="shared" si="7"/>
        <v>0</v>
      </c>
      <c r="V41" s="647">
        <f t="shared" si="7"/>
        <v>3</v>
      </c>
      <c r="W41" s="647">
        <f t="shared" si="7"/>
        <v>0</v>
      </c>
      <c r="X41" s="647">
        <f t="shared" si="7"/>
        <v>0</v>
      </c>
      <c r="Y41" s="647">
        <f t="shared" si="7"/>
        <v>0</v>
      </c>
      <c r="Z41" s="650" t="s">
        <v>551</v>
      </c>
      <c r="AA41" s="349"/>
      <c r="AB41" s="349"/>
    </row>
    <row r="42" spans="1:28" s="280" customFormat="1" ht="15" customHeight="1">
      <c r="A42" s="651" t="s">
        <v>550</v>
      </c>
      <c r="B42" s="652">
        <f aca="true" t="shared" si="8" ref="B42:B54">C42+M42+P42+W42+X42+Y42</f>
        <v>317</v>
      </c>
      <c r="C42" s="652">
        <v>305</v>
      </c>
      <c r="D42" s="652">
        <v>214</v>
      </c>
      <c r="E42" s="652">
        <v>6</v>
      </c>
      <c r="F42" s="652">
        <v>208</v>
      </c>
      <c r="G42" s="652">
        <v>0</v>
      </c>
      <c r="H42" s="652" t="s">
        <v>30</v>
      </c>
      <c r="I42" s="652">
        <v>0</v>
      </c>
      <c r="J42" s="652">
        <v>91</v>
      </c>
      <c r="K42" s="652">
        <v>76</v>
      </c>
      <c r="L42" s="653">
        <v>15</v>
      </c>
      <c r="M42" s="654">
        <v>8</v>
      </c>
      <c r="N42" s="652">
        <v>1</v>
      </c>
      <c r="O42" s="652">
        <v>7</v>
      </c>
      <c r="P42" s="652">
        <v>4</v>
      </c>
      <c r="Q42" s="652">
        <v>0</v>
      </c>
      <c r="R42" s="652" t="s">
        <v>30</v>
      </c>
      <c r="S42" s="652">
        <v>4</v>
      </c>
      <c r="T42" s="652">
        <v>1</v>
      </c>
      <c r="U42" s="652" t="s">
        <v>30</v>
      </c>
      <c r="V42" s="652">
        <v>3</v>
      </c>
      <c r="W42" s="652">
        <v>0</v>
      </c>
      <c r="X42" s="652">
        <v>0</v>
      </c>
      <c r="Y42" s="652">
        <v>0</v>
      </c>
      <c r="Z42" s="655" t="s">
        <v>550</v>
      </c>
      <c r="AA42" s="279"/>
      <c r="AB42" s="279"/>
    </row>
    <row r="43" spans="1:28" s="280" customFormat="1" ht="15" customHeight="1">
      <c r="A43" s="656" t="s">
        <v>549</v>
      </c>
      <c r="B43" s="657">
        <f t="shared" si="8"/>
        <v>66</v>
      </c>
      <c r="C43" s="657">
        <v>62</v>
      </c>
      <c r="D43" s="657">
        <v>39</v>
      </c>
      <c r="E43" s="657">
        <v>6</v>
      </c>
      <c r="F43" s="657">
        <v>33</v>
      </c>
      <c r="G43" s="657">
        <v>0</v>
      </c>
      <c r="H43" s="657" t="s">
        <v>30</v>
      </c>
      <c r="I43" s="657">
        <v>0</v>
      </c>
      <c r="J43" s="657">
        <v>23</v>
      </c>
      <c r="K43" s="657">
        <v>16</v>
      </c>
      <c r="L43" s="658">
        <v>7</v>
      </c>
      <c r="M43" s="659">
        <v>4</v>
      </c>
      <c r="N43" s="657">
        <v>1</v>
      </c>
      <c r="O43" s="657">
        <v>3</v>
      </c>
      <c r="P43" s="657">
        <v>0</v>
      </c>
      <c r="Q43" s="657">
        <v>0</v>
      </c>
      <c r="R43" s="657" t="s">
        <v>30</v>
      </c>
      <c r="S43" s="657">
        <v>0</v>
      </c>
      <c r="T43" s="657" t="s">
        <v>30</v>
      </c>
      <c r="U43" s="657" t="s">
        <v>30</v>
      </c>
      <c r="V43" s="657">
        <v>0</v>
      </c>
      <c r="W43" s="657">
        <v>0</v>
      </c>
      <c r="X43" s="657">
        <v>0</v>
      </c>
      <c r="Y43" s="657">
        <v>0</v>
      </c>
      <c r="Z43" s="660" t="s">
        <v>549</v>
      </c>
      <c r="AA43" s="279"/>
      <c r="AB43" s="279"/>
    </row>
    <row r="44" spans="1:28" s="280" customFormat="1" ht="15" customHeight="1">
      <c r="A44" s="656" t="s">
        <v>548</v>
      </c>
      <c r="B44" s="657">
        <f t="shared" si="8"/>
        <v>0</v>
      </c>
      <c r="C44" s="657">
        <v>0</v>
      </c>
      <c r="D44" s="657" t="s">
        <v>30</v>
      </c>
      <c r="E44" s="657" t="s">
        <v>30</v>
      </c>
      <c r="F44" s="657" t="s">
        <v>30</v>
      </c>
      <c r="G44" s="657">
        <v>0</v>
      </c>
      <c r="H44" s="657" t="s">
        <v>30</v>
      </c>
      <c r="I44" s="657">
        <v>0</v>
      </c>
      <c r="J44" s="657">
        <v>0</v>
      </c>
      <c r="K44" s="657" t="s">
        <v>30</v>
      </c>
      <c r="L44" s="658" t="s">
        <v>30</v>
      </c>
      <c r="M44" s="659">
        <v>0</v>
      </c>
      <c r="N44" s="657" t="s">
        <v>30</v>
      </c>
      <c r="O44" s="657" t="s">
        <v>30</v>
      </c>
      <c r="P44" s="657">
        <v>0</v>
      </c>
      <c r="Q44" s="657">
        <v>0</v>
      </c>
      <c r="R44" s="657" t="s">
        <v>30</v>
      </c>
      <c r="S44" s="657">
        <v>0</v>
      </c>
      <c r="T44" s="657" t="s">
        <v>30</v>
      </c>
      <c r="U44" s="657" t="s">
        <v>30</v>
      </c>
      <c r="V44" s="657">
        <v>0</v>
      </c>
      <c r="W44" s="657">
        <v>0</v>
      </c>
      <c r="X44" s="657">
        <v>0</v>
      </c>
      <c r="Y44" s="657">
        <v>0</v>
      </c>
      <c r="Z44" s="660" t="s">
        <v>548</v>
      </c>
      <c r="AA44" s="279"/>
      <c r="AB44" s="279"/>
    </row>
    <row r="45" spans="1:28" s="280" customFormat="1" ht="15" customHeight="1">
      <c r="A45" s="656" t="s">
        <v>547</v>
      </c>
      <c r="B45" s="657">
        <f t="shared" si="8"/>
        <v>4</v>
      </c>
      <c r="C45" s="657">
        <v>4</v>
      </c>
      <c r="D45" s="657" t="s">
        <v>30</v>
      </c>
      <c r="E45" s="657" t="s">
        <v>30</v>
      </c>
      <c r="F45" s="657" t="s">
        <v>30</v>
      </c>
      <c r="G45" s="657">
        <v>0</v>
      </c>
      <c r="H45" s="657" t="s">
        <v>30</v>
      </c>
      <c r="I45" s="657">
        <v>0</v>
      </c>
      <c r="J45" s="657">
        <v>4</v>
      </c>
      <c r="K45" s="657" t="s">
        <v>30</v>
      </c>
      <c r="L45" s="658">
        <v>4</v>
      </c>
      <c r="M45" s="659">
        <v>0</v>
      </c>
      <c r="N45" s="657" t="s">
        <v>30</v>
      </c>
      <c r="O45" s="657" t="s">
        <v>30</v>
      </c>
      <c r="P45" s="657">
        <v>0</v>
      </c>
      <c r="Q45" s="657">
        <v>0</v>
      </c>
      <c r="R45" s="657" t="s">
        <v>30</v>
      </c>
      <c r="S45" s="657">
        <v>0</v>
      </c>
      <c r="T45" s="657" t="s">
        <v>30</v>
      </c>
      <c r="U45" s="657" t="s">
        <v>30</v>
      </c>
      <c r="V45" s="657">
        <v>0</v>
      </c>
      <c r="W45" s="657">
        <v>0</v>
      </c>
      <c r="X45" s="657">
        <v>0</v>
      </c>
      <c r="Y45" s="657">
        <v>0</v>
      </c>
      <c r="Z45" s="660" t="s">
        <v>547</v>
      </c>
      <c r="AA45" s="279"/>
      <c r="AB45" s="279"/>
    </row>
    <row r="46" spans="1:28" s="280" customFormat="1" ht="15" customHeight="1">
      <c r="A46" s="656" t="s">
        <v>546</v>
      </c>
      <c r="B46" s="657">
        <f t="shared" si="8"/>
        <v>3</v>
      </c>
      <c r="C46" s="657">
        <v>2</v>
      </c>
      <c r="D46" s="657" t="s">
        <v>30</v>
      </c>
      <c r="E46" s="657" t="s">
        <v>30</v>
      </c>
      <c r="F46" s="657" t="s">
        <v>30</v>
      </c>
      <c r="G46" s="657">
        <v>0</v>
      </c>
      <c r="H46" s="657" t="s">
        <v>30</v>
      </c>
      <c r="I46" s="657">
        <v>0</v>
      </c>
      <c r="J46" s="657">
        <v>2</v>
      </c>
      <c r="K46" s="657" t="s">
        <v>30</v>
      </c>
      <c r="L46" s="658">
        <v>2</v>
      </c>
      <c r="M46" s="659">
        <v>1</v>
      </c>
      <c r="N46" s="657" t="s">
        <v>30</v>
      </c>
      <c r="O46" s="657">
        <v>1</v>
      </c>
      <c r="P46" s="657">
        <v>0</v>
      </c>
      <c r="Q46" s="657">
        <v>0</v>
      </c>
      <c r="R46" s="657" t="s">
        <v>30</v>
      </c>
      <c r="S46" s="657">
        <v>0</v>
      </c>
      <c r="T46" s="657" t="s">
        <v>30</v>
      </c>
      <c r="U46" s="657" t="s">
        <v>30</v>
      </c>
      <c r="V46" s="657">
        <v>0</v>
      </c>
      <c r="W46" s="657">
        <v>0</v>
      </c>
      <c r="X46" s="657">
        <v>0</v>
      </c>
      <c r="Y46" s="657">
        <v>0</v>
      </c>
      <c r="Z46" s="660" t="s">
        <v>546</v>
      </c>
      <c r="AA46" s="279"/>
      <c r="AB46" s="279"/>
    </row>
    <row r="47" spans="1:28" s="280" customFormat="1" ht="15" customHeight="1">
      <c r="A47" s="656" t="s">
        <v>545</v>
      </c>
      <c r="B47" s="657">
        <f t="shared" si="8"/>
        <v>18</v>
      </c>
      <c r="C47" s="657">
        <v>16</v>
      </c>
      <c r="D47" s="657">
        <v>4</v>
      </c>
      <c r="E47" s="657" t="s">
        <v>30</v>
      </c>
      <c r="F47" s="657">
        <v>4</v>
      </c>
      <c r="G47" s="657">
        <v>0</v>
      </c>
      <c r="H47" s="657" t="s">
        <v>30</v>
      </c>
      <c r="I47" s="657">
        <v>0</v>
      </c>
      <c r="J47" s="657">
        <v>12</v>
      </c>
      <c r="K47" s="657">
        <v>7</v>
      </c>
      <c r="L47" s="658">
        <v>5</v>
      </c>
      <c r="M47" s="659">
        <v>2</v>
      </c>
      <c r="N47" s="657" t="s">
        <v>30</v>
      </c>
      <c r="O47" s="657">
        <v>2</v>
      </c>
      <c r="P47" s="657">
        <v>0</v>
      </c>
      <c r="Q47" s="657">
        <v>0</v>
      </c>
      <c r="R47" s="657" t="s">
        <v>30</v>
      </c>
      <c r="S47" s="657">
        <v>0</v>
      </c>
      <c r="T47" s="657" t="s">
        <v>30</v>
      </c>
      <c r="U47" s="657" t="s">
        <v>30</v>
      </c>
      <c r="V47" s="657">
        <v>0</v>
      </c>
      <c r="W47" s="657">
        <v>0</v>
      </c>
      <c r="X47" s="657">
        <v>0</v>
      </c>
      <c r="Y47" s="657">
        <v>0</v>
      </c>
      <c r="Z47" s="660" t="s">
        <v>545</v>
      </c>
      <c r="AA47" s="279"/>
      <c r="AB47" s="279"/>
    </row>
    <row r="48" spans="1:28" s="280" customFormat="1" ht="15" customHeight="1">
      <c r="A48" s="656" t="s">
        <v>544</v>
      </c>
      <c r="B48" s="657">
        <f t="shared" si="8"/>
        <v>26</v>
      </c>
      <c r="C48" s="657">
        <v>25</v>
      </c>
      <c r="D48" s="657">
        <v>16</v>
      </c>
      <c r="E48" s="657" t="s">
        <v>30</v>
      </c>
      <c r="F48" s="657">
        <v>16</v>
      </c>
      <c r="G48" s="657">
        <v>0</v>
      </c>
      <c r="H48" s="657" t="s">
        <v>30</v>
      </c>
      <c r="I48" s="657">
        <v>0</v>
      </c>
      <c r="J48" s="657">
        <v>9</v>
      </c>
      <c r="K48" s="657">
        <v>8</v>
      </c>
      <c r="L48" s="658">
        <v>1</v>
      </c>
      <c r="M48" s="659">
        <v>1</v>
      </c>
      <c r="N48" s="657" t="s">
        <v>30</v>
      </c>
      <c r="O48" s="657">
        <v>1</v>
      </c>
      <c r="P48" s="657">
        <v>0</v>
      </c>
      <c r="Q48" s="657">
        <v>0</v>
      </c>
      <c r="R48" s="657" t="s">
        <v>30</v>
      </c>
      <c r="S48" s="657">
        <v>0</v>
      </c>
      <c r="T48" s="657" t="s">
        <v>30</v>
      </c>
      <c r="U48" s="657" t="s">
        <v>30</v>
      </c>
      <c r="V48" s="657">
        <v>0</v>
      </c>
      <c r="W48" s="657">
        <v>0</v>
      </c>
      <c r="X48" s="657">
        <v>0</v>
      </c>
      <c r="Y48" s="657">
        <v>0</v>
      </c>
      <c r="Z48" s="660" t="s">
        <v>544</v>
      </c>
      <c r="AA48" s="279"/>
      <c r="AB48" s="279"/>
    </row>
    <row r="49" spans="1:28" s="280" customFormat="1" ht="15" customHeight="1">
      <c r="A49" s="656" t="s">
        <v>543</v>
      </c>
      <c r="B49" s="657">
        <f t="shared" si="8"/>
        <v>0</v>
      </c>
      <c r="C49" s="657">
        <v>0</v>
      </c>
      <c r="D49" s="657" t="s">
        <v>30</v>
      </c>
      <c r="E49" s="657" t="s">
        <v>30</v>
      </c>
      <c r="F49" s="657" t="s">
        <v>30</v>
      </c>
      <c r="G49" s="657">
        <v>0</v>
      </c>
      <c r="H49" s="657" t="s">
        <v>30</v>
      </c>
      <c r="I49" s="657">
        <v>0</v>
      </c>
      <c r="J49" s="657">
        <v>0</v>
      </c>
      <c r="K49" s="657" t="s">
        <v>30</v>
      </c>
      <c r="L49" s="658" t="s">
        <v>30</v>
      </c>
      <c r="M49" s="659">
        <v>0</v>
      </c>
      <c r="N49" s="657" t="s">
        <v>30</v>
      </c>
      <c r="O49" s="657" t="s">
        <v>30</v>
      </c>
      <c r="P49" s="657">
        <v>0</v>
      </c>
      <c r="Q49" s="657">
        <v>0</v>
      </c>
      <c r="R49" s="657" t="s">
        <v>30</v>
      </c>
      <c r="S49" s="657">
        <v>0</v>
      </c>
      <c r="T49" s="657" t="s">
        <v>30</v>
      </c>
      <c r="U49" s="657" t="s">
        <v>30</v>
      </c>
      <c r="V49" s="657">
        <v>0</v>
      </c>
      <c r="W49" s="657">
        <v>0</v>
      </c>
      <c r="X49" s="657">
        <v>0</v>
      </c>
      <c r="Y49" s="657">
        <v>0</v>
      </c>
      <c r="Z49" s="660" t="s">
        <v>543</v>
      </c>
      <c r="AA49" s="279"/>
      <c r="AB49" s="279"/>
    </row>
    <row r="50" spans="1:28" s="280" customFormat="1" ht="15" customHeight="1">
      <c r="A50" s="656" t="s">
        <v>542</v>
      </c>
      <c r="B50" s="657">
        <f t="shared" si="8"/>
        <v>1</v>
      </c>
      <c r="C50" s="657">
        <v>1</v>
      </c>
      <c r="D50" s="657" t="s">
        <v>30</v>
      </c>
      <c r="E50" s="657" t="s">
        <v>30</v>
      </c>
      <c r="F50" s="657" t="s">
        <v>30</v>
      </c>
      <c r="G50" s="657">
        <v>0</v>
      </c>
      <c r="H50" s="657" t="s">
        <v>30</v>
      </c>
      <c r="I50" s="657">
        <v>0</v>
      </c>
      <c r="J50" s="657">
        <v>1</v>
      </c>
      <c r="K50" s="657" t="s">
        <v>30</v>
      </c>
      <c r="L50" s="658">
        <v>1</v>
      </c>
      <c r="M50" s="659">
        <v>0</v>
      </c>
      <c r="N50" s="657" t="s">
        <v>30</v>
      </c>
      <c r="O50" s="657" t="s">
        <v>30</v>
      </c>
      <c r="P50" s="657">
        <v>0</v>
      </c>
      <c r="Q50" s="657">
        <v>0</v>
      </c>
      <c r="R50" s="657" t="s">
        <v>30</v>
      </c>
      <c r="S50" s="657">
        <v>0</v>
      </c>
      <c r="T50" s="657" t="s">
        <v>30</v>
      </c>
      <c r="U50" s="657" t="s">
        <v>30</v>
      </c>
      <c r="V50" s="657">
        <v>0</v>
      </c>
      <c r="W50" s="657">
        <v>0</v>
      </c>
      <c r="X50" s="657">
        <v>0</v>
      </c>
      <c r="Y50" s="657">
        <v>0</v>
      </c>
      <c r="Z50" s="660" t="s">
        <v>542</v>
      </c>
      <c r="AA50" s="279"/>
      <c r="AB50" s="279"/>
    </row>
    <row r="51" spans="1:28" s="280" customFormat="1" ht="15" customHeight="1">
      <c r="A51" s="656" t="s">
        <v>541</v>
      </c>
      <c r="B51" s="657">
        <f t="shared" si="8"/>
        <v>6</v>
      </c>
      <c r="C51" s="657">
        <v>6</v>
      </c>
      <c r="D51" s="657">
        <v>5</v>
      </c>
      <c r="E51" s="657" t="s">
        <v>30</v>
      </c>
      <c r="F51" s="657">
        <v>5</v>
      </c>
      <c r="G51" s="657">
        <v>0</v>
      </c>
      <c r="H51" s="657" t="s">
        <v>30</v>
      </c>
      <c r="I51" s="657">
        <v>0</v>
      </c>
      <c r="J51" s="657">
        <v>1</v>
      </c>
      <c r="K51" s="657">
        <v>1</v>
      </c>
      <c r="L51" s="658" t="s">
        <v>30</v>
      </c>
      <c r="M51" s="659">
        <v>0</v>
      </c>
      <c r="N51" s="657" t="s">
        <v>30</v>
      </c>
      <c r="O51" s="657" t="s">
        <v>30</v>
      </c>
      <c r="P51" s="657">
        <v>0</v>
      </c>
      <c r="Q51" s="657">
        <v>0</v>
      </c>
      <c r="R51" s="657" t="s">
        <v>30</v>
      </c>
      <c r="S51" s="657">
        <v>0</v>
      </c>
      <c r="T51" s="657" t="s">
        <v>30</v>
      </c>
      <c r="U51" s="657" t="s">
        <v>30</v>
      </c>
      <c r="V51" s="657">
        <v>0</v>
      </c>
      <c r="W51" s="657">
        <v>0</v>
      </c>
      <c r="X51" s="657">
        <v>0</v>
      </c>
      <c r="Y51" s="657">
        <v>0</v>
      </c>
      <c r="Z51" s="660" t="s">
        <v>541</v>
      </c>
      <c r="AA51" s="279"/>
      <c r="AB51" s="279"/>
    </row>
    <row r="52" spans="1:28" s="280" customFormat="1" ht="15" customHeight="1">
      <c r="A52" s="656" t="s">
        <v>540</v>
      </c>
      <c r="B52" s="657">
        <f t="shared" si="8"/>
        <v>1</v>
      </c>
      <c r="C52" s="657">
        <v>1</v>
      </c>
      <c r="D52" s="657" t="s">
        <v>30</v>
      </c>
      <c r="E52" s="657" t="s">
        <v>30</v>
      </c>
      <c r="F52" s="657" t="s">
        <v>30</v>
      </c>
      <c r="G52" s="657">
        <v>0</v>
      </c>
      <c r="H52" s="657" t="s">
        <v>30</v>
      </c>
      <c r="I52" s="657">
        <v>0</v>
      </c>
      <c r="J52" s="657">
        <v>1</v>
      </c>
      <c r="K52" s="657" t="s">
        <v>30</v>
      </c>
      <c r="L52" s="658">
        <v>1</v>
      </c>
      <c r="M52" s="659">
        <v>0</v>
      </c>
      <c r="N52" s="657" t="s">
        <v>30</v>
      </c>
      <c r="O52" s="657" t="s">
        <v>30</v>
      </c>
      <c r="P52" s="657">
        <v>0</v>
      </c>
      <c r="Q52" s="657">
        <v>0</v>
      </c>
      <c r="R52" s="657" t="s">
        <v>30</v>
      </c>
      <c r="S52" s="657">
        <v>0</v>
      </c>
      <c r="T52" s="657" t="s">
        <v>30</v>
      </c>
      <c r="U52" s="657" t="s">
        <v>30</v>
      </c>
      <c r="V52" s="657">
        <v>0</v>
      </c>
      <c r="W52" s="657">
        <v>0</v>
      </c>
      <c r="X52" s="657">
        <v>0</v>
      </c>
      <c r="Y52" s="657">
        <v>0</v>
      </c>
      <c r="Z52" s="660" t="s">
        <v>540</v>
      </c>
      <c r="AA52" s="279"/>
      <c r="AB52" s="279"/>
    </row>
    <row r="53" spans="1:28" s="280" customFormat="1" ht="15" customHeight="1">
      <c r="A53" s="656" t="s">
        <v>539</v>
      </c>
      <c r="B53" s="657">
        <f t="shared" si="8"/>
        <v>1</v>
      </c>
      <c r="C53" s="657">
        <v>1</v>
      </c>
      <c r="D53" s="657" t="s">
        <v>30</v>
      </c>
      <c r="E53" s="657" t="s">
        <v>30</v>
      </c>
      <c r="F53" s="657" t="s">
        <v>30</v>
      </c>
      <c r="G53" s="657">
        <v>0</v>
      </c>
      <c r="H53" s="657" t="s">
        <v>30</v>
      </c>
      <c r="I53" s="657">
        <v>0</v>
      </c>
      <c r="J53" s="657">
        <v>1</v>
      </c>
      <c r="K53" s="657" t="s">
        <v>30</v>
      </c>
      <c r="L53" s="658">
        <v>1</v>
      </c>
      <c r="M53" s="659">
        <v>0</v>
      </c>
      <c r="N53" s="657" t="s">
        <v>30</v>
      </c>
      <c r="O53" s="657" t="s">
        <v>30</v>
      </c>
      <c r="P53" s="657">
        <v>0</v>
      </c>
      <c r="Q53" s="657">
        <v>0</v>
      </c>
      <c r="R53" s="657" t="s">
        <v>30</v>
      </c>
      <c r="S53" s="657">
        <v>0</v>
      </c>
      <c r="T53" s="657" t="s">
        <v>30</v>
      </c>
      <c r="U53" s="657" t="s">
        <v>30</v>
      </c>
      <c r="V53" s="657">
        <v>0</v>
      </c>
      <c r="W53" s="657">
        <v>0</v>
      </c>
      <c r="X53" s="657">
        <v>0</v>
      </c>
      <c r="Y53" s="657">
        <v>0</v>
      </c>
      <c r="Z53" s="660" t="s">
        <v>539</v>
      </c>
      <c r="AA53" s="279"/>
      <c r="AB53" s="279"/>
    </row>
    <row r="54" spans="1:28" s="280" customFormat="1" ht="15" customHeight="1">
      <c r="A54" s="661" t="s">
        <v>538</v>
      </c>
      <c r="B54" s="662">
        <f t="shared" si="8"/>
        <v>13</v>
      </c>
      <c r="C54" s="662">
        <v>12</v>
      </c>
      <c r="D54" s="662">
        <v>6</v>
      </c>
      <c r="E54" s="662">
        <v>1</v>
      </c>
      <c r="F54" s="662">
        <v>5</v>
      </c>
      <c r="G54" s="662">
        <v>0</v>
      </c>
      <c r="H54" s="662" t="s">
        <v>30</v>
      </c>
      <c r="I54" s="662">
        <v>0</v>
      </c>
      <c r="J54" s="662">
        <v>6</v>
      </c>
      <c r="K54" s="662">
        <v>6</v>
      </c>
      <c r="L54" s="663" t="s">
        <v>30</v>
      </c>
      <c r="M54" s="664">
        <v>1</v>
      </c>
      <c r="N54" s="662" t="s">
        <v>30</v>
      </c>
      <c r="O54" s="662">
        <v>1</v>
      </c>
      <c r="P54" s="662">
        <v>0</v>
      </c>
      <c r="Q54" s="662">
        <v>0</v>
      </c>
      <c r="R54" s="662" t="s">
        <v>30</v>
      </c>
      <c r="S54" s="662">
        <v>0</v>
      </c>
      <c r="T54" s="662" t="s">
        <v>30</v>
      </c>
      <c r="U54" s="662" t="s">
        <v>30</v>
      </c>
      <c r="V54" s="662">
        <v>0</v>
      </c>
      <c r="W54" s="662">
        <v>0</v>
      </c>
      <c r="X54" s="662">
        <v>0</v>
      </c>
      <c r="Y54" s="662">
        <v>0</v>
      </c>
      <c r="Z54" s="665" t="s">
        <v>538</v>
      </c>
      <c r="AA54" s="279"/>
      <c r="AB54" s="279"/>
    </row>
    <row r="55" spans="1:28" s="350" customFormat="1" ht="15" customHeight="1">
      <c r="A55" s="646" t="s">
        <v>537</v>
      </c>
      <c r="B55" s="647">
        <f aca="true" t="shared" si="9" ref="B55:Y55">SUM(B56:B59)</f>
        <v>32</v>
      </c>
      <c r="C55" s="647">
        <f t="shared" si="9"/>
        <v>31</v>
      </c>
      <c r="D55" s="647">
        <f t="shared" si="9"/>
        <v>12</v>
      </c>
      <c r="E55" s="647">
        <f t="shared" si="9"/>
        <v>0</v>
      </c>
      <c r="F55" s="647">
        <f t="shared" si="9"/>
        <v>12</v>
      </c>
      <c r="G55" s="647">
        <f t="shared" si="9"/>
        <v>0</v>
      </c>
      <c r="H55" s="647">
        <f t="shared" si="9"/>
        <v>0</v>
      </c>
      <c r="I55" s="647">
        <f t="shared" si="9"/>
        <v>0</v>
      </c>
      <c r="J55" s="647">
        <f t="shared" si="9"/>
        <v>19</v>
      </c>
      <c r="K55" s="647">
        <f t="shared" si="9"/>
        <v>11</v>
      </c>
      <c r="L55" s="648">
        <f t="shared" si="9"/>
        <v>8</v>
      </c>
      <c r="M55" s="649">
        <f t="shared" si="9"/>
        <v>0</v>
      </c>
      <c r="N55" s="647">
        <f t="shared" si="9"/>
        <v>0</v>
      </c>
      <c r="O55" s="647">
        <f t="shared" si="9"/>
        <v>0</v>
      </c>
      <c r="P55" s="647">
        <f t="shared" si="9"/>
        <v>1</v>
      </c>
      <c r="Q55" s="647">
        <f t="shared" si="9"/>
        <v>0</v>
      </c>
      <c r="R55" s="647">
        <f t="shared" si="9"/>
        <v>0</v>
      </c>
      <c r="S55" s="647">
        <f t="shared" si="9"/>
        <v>1</v>
      </c>
      <c r="T55" s="647">
        <f t="shared" si="9"/>
        <v>1</v>
      </c>
      <c r="U55" s="647">
        <f t="shared" si="9"/>
        <v>0</v>
      </c>
      <c r="V55" s="647">
        <f t="shared" si="9"/>
        <v>0</v>
      </c>
      <c r="W55" s="647">
        <f t="shared" si="9"/>
        <v>0</v>
      </c>
      <c r="X55" s="647">
        <f t="shared" si="9"/>
        <v>0</v>
      </c>
      <c r="Y55" s="647">
        <f t="shared" si="9"/>
        <v>0</v>
      </c>
      <c r="Z55" s="650" t="s">
        <v>537</v>
      </c>
      <c r="AA55" s="349"/>
      <c r="AB55" s="349"/>
    </row>
    <row r="56" spans="1:28" s="280" customFormat="1" ht="15" customHeight="1">
      <c r="A56" s="651" t="s">
        <v>536</v>
      </c>
      <c r="B56" s="652">
        <f>C56+M56+P56+W56+X56+Y56</f>
        <v>4</v>
      </c>
      <c r="C56" s="652">
        <v>4</v>
      </c>
      <c r="D56" s="652" t="s">
        <v>30</v>
      </c>
      <c r="E56" s="652" t="s">
        <v>30</v>
      </c>
      <c r="F56" s="652" t="s">
        <v>30</v>
      </c>
      <c r="G56" s="652" t="s">
        <v>30</v>
      </c>
      <c r="H56" s="652" t="s">
        <v>30</v>
      </c>
      <c r="I56" s="652">
        <v>0</v>
      </c>
      <c r="J56" s="652">
        <v>4</v>
      </c>
      <c r="K56" s="652">
        <v>1</v>
      </c>
      <c r="L56" s="653">
        <v>3</v>
      </c>
      <c r="M56" s="654">
        <v>0</v>
      </c>
      <c r="N56" s="652" t="s">
        <v>30</v>
      </c>
      <c r="O56" s="652" t="s">
        <v>30</v>
      </c>
      <c r="P56" s="652">
        <v>0</v>
      </c>
      <c r="Q56" s="652">
        <v>0</v>
      </c>
      <c r="R56" s="652" t="s">
        <v>30</v>
      </c>
      <c r="S56" s="652">
        <v>0</v>
      </c>
      <c r="T56" s="652" t="s">
        <v>30</v>
      </c>
      <c r="U56" s="652">
        <v>0</v>
      </c>
      <c r="V56" s="652">
        <v>0</v>
      </c>
      <c r="W56" s="652">
        <v>0</v>
      </c>
      <c r="X56" s="652">
        <v>0</v>
      </c>
      <c r="Y56" s="652">
        <v>0</v>
      </c>
      <c r="Z56" s="655" t="s">
        <v>536</v>
      </c>
      <c r="AA56" s="279"/>
      <c r="AB56" s="279"/>
    </row>
    <row r="57" spans="1:28" s="280" customFormat="1" ht="15" customHeight="1">
      <c r="A57" s="656" t="s">
        <v>535</v>
      </c>
      <c r="B57" s="657">
        <f>C57+M57+P57+W57+X57+Y57</f>
        <v>1</v>
      </c>
      <c r="C57" s="657">
        <v>1</v>
      </c>
      <c r="D57" s="657" t="s">
        <v>30</v>
      </c>
      <c r="E57" s="657" t="s">
        <v>30</v>
      </c>
      <c r="F57" s="657" t="s">
        <v>30</v>
      </c>
      <c r="G57" s="657" t="s">
        <v>30</v>
      </c>
      <c r="H57" s="657" t="s">
        <v>30</v>
      </c>
      <c r="I57" s="657">
        <v>0</v>
      </c>
      <c r="J57" s="657">
        <v>1</v>
      </c>
      <c r="K57" s="657" t="s">
        <v>30</v>
      </c>
      <c r="L57" s="658">
        <v>1</v>
      </c>
      <c r="M57" s="659">
        <v>0</v>
      </c>
      <c r="N57" s="657" t="s">
        <v>30</v>
      </c>
      <c r="O57" s="657" t="s">
        <v>30</v>
      </c>
      <c r="P57" s="657">
        <v>0</v>
      </c>
      <c r="Q57" s="657">
        <v>0</v>
      </c>
      <c r="R57" s="657" t="s">
        <v>30</v>
      </c>
      <c r="S57" s="657">
        <v>0</v>
      </c>
      <c r="T57" s="657" t="s">
        <v>30</v>
      </c>
      <c r="U57" s="657">
        <v>0</v>
      </c>
      <c r="V57" s="657">
        <v>0</v>
      </c>
      <c r="W57" s="657">
        <v>0</v>
      </c>
      <c r="X57" s="657">
        <v>0</v>
      </c>
      <c r="Y57" s="657">
        <v>0</v>
      </c>
      <c r="Z57" s="660" t="s">
        <v>535</v>
      </c>
      <c r="AA57" s="279"/>
      <c r="AB57" s="279"/>
    </row>
    <row r="58" spans="1:28" s="280" customFormat="1" ht="15" customHeight="1">
      <c r="A58" s="656" t="s">
        <v>534</v>
      </c>
      <c r="B58" s="657">
        <f>C58+M58+P58+W58+X58+Y58</f>
        <v>3</v>
      </c>
      <c r="C58" s="657">
        <v>3</v>
      </c>
      <c r="D58" s="657" t="s">
        <v>30</v>
      </c>
      <c r="E58" s="657" t="s">
        <v>30</v>
      </c>
      <c r="F58" s="657" t="s">
        <v>30</v>
      </c>
      <c r="G58" s="657" t="s">
        <v>30</v>
      </c>
      <c r="H58" s="657" t="s">
        <v>30</v>
      </c>
      <c r="I58" s="657">
        <v>0</v>
      </c>
      <c r="J58" s="657">
        <v>3</v>
      </c>
      <c r="K58" s="657" t="s">
        <v>30</v>
      </c>
      <c r="L58" s="658">
        <v>3</v>
      </c>
      <c r="M58" s="659">
        <v>0</v>
      </c>
      <c r="N58" s="657" t="s">
        <v>30</v>
      </c>
      <c r="O58" s="657" t="s">
        <v>30</v>
      </c>
      <c r="P58" s="657">
        <v>0</v>
      </c>
      <c r="Q58" s="657">
        <v>0</v>
      </c>
      <c r="R58" s="657" t="s">
        <v>30</v>
      </c>
      <c r="S58" s="657">
        <v>0</v>
      </c>
      <c r="T58" s="657" t="s">
        <v>30</v>
      </c>
      <c r="U58" s="657">
        <v>0</v>
      </c>
      <c r="V58" s="657">
        <v>0</v>
      </c>
      <c r="W58" s="657">
        <v>0</v>
      </c>
      <c r="X58" s="657">
        <v>0</v>
      </c>
      <c r="Y58" s="657">
        <v>0</v>
      </c>
      <c r="Z58" s="660" t="s">
        <v>534</v>
      </c>
      <c r="AA58" s="279"/>
      <c r="AB58" s="279"/>
    </row>
    <row r="59" spans="1:28" s="280" customFormat="1" ht="15" customHeight="1">
      <c r="A59" s="661" t="s">
        <v>533</v>
      </c>
      <c r="B59" s="662">
        <f>C59+M59+P59+W59+X59+Y59</f>
        <v>24</v>
      </c>
      <c r="C59" s="662">
        <v>23</v>
      </c>
      <c r="D59" s="662">
        <v>12</v>
      </c>
      <c r="E59" s="662" t="s">
        <v>30</v>
      </c>
      <c r="F59" s="662">
        <v>12</v>
      </c>
      <c r="G59" s="662" t="s">
        <v>30</v>
      </c>
      <c r="H59" s="662" t="s">
        <v>30</v>
      </c>
      <c r="I59" s="662">
        <v>0</v>
      </c>
      <c r="J59" s="662">
        <v>11</v>
      </c>
      <c r="K59" s="662">
        <v>10</v>
      </c>
      <c r="L59" s="663">
        <v>1</v>
      </c>
      <c r="M59" s="664">
        <v>0</v>
      </c>
      <c r="N59" s="662" t="s">
        <v>30</v>
      </c>
      <c r="O59" s="662" t="s">
        <v>30</v>
      </c>
      <c r="P59" s="662">
        <v>1</v>
      </c>
      <c r="Q59" s="662">
        <v>0</v>
      </c>
      <c r="R59" s="662" t="s">
        <v>30</v>
      </c>
      <c r="S59" s="662">
        <v>1</v>
      </c>
      <c r="T59" s="662">
        <v>1</v>
      </c>
      <c r="U59" s="662">
        <v>0</v>
      </c>
      <c r="V59" s="662">
        <v>0</v>
      </c>
      <c r="W59" s="662">
        <v>0</v>
      </c>
      <c r="X59" s="662">
        <v>0</v>
      </c>
      <c r="Y59" s="662">
        <v>0</v>
      </c>
      <c r="Z59" s="665" t="s">
        <v>533</v>
      </c>
      <c r="AA59" s="279"/>
      <c r="AB59" s="279"/>
    </row>
    <row r="60" spans="1:28" s="350" customFormat="1" ht="15" customHeight="1">
      <c r="A60" s="646" t="s">
        <v>532</v>
      </c>
      <c r="B60" s="647">
        <f aca="true" t="shared" si="10" ref="B60:Y60">SUM(B61:B72)</f>
        <v>158</v>
      </c>
      <c r="C60" s="647">
        <f t="shared" si="10"/>
        <v>144</v>
      </c>
      <c r="D60" s="647">
        <f t="shared" si="10"/>
        <v>80</v>
      </c>
      <c r="E60" s="647">
        <f t="shared" si="10"/>
        <v>5</v>
      </c>
      <c r="F60" s="647">
        <f t="shared" si="10"/>
        <v>75</v>
      </c>
      <c r="G60" s="647">
        <f t="shared" si="10"/>
        <v>0</v>
      </c>
      <c r="H60" s="647">
        <f t="shared" si="10"/>
        <v>0</v>
      </c>
      <c r="I60" s="647">
        <f t="shared" si="10"/>
        <v>0</v>
      </c>
      <c r="J60" s="647">
        <f t="shared" si="10"/>
        <v>64</v>
      </c>
      <c r="K60" s="647">
        <f t="shared" si="10"/>
        <v>56</v>
      </c>
      <c r="L60" s="648">
        <f t="shared" si="10"/>
        <v>8</v>
      </c>
      <c r="M60" s="649">
        <f t="shared" si="10"/>
        <v>5</v>
      </c>
      <c r="N60" s="647">
        <f t="shared" si="10"/>
        <v>1</v>
      </c>
      <c r="O60" s="647">
        <f t="shared" si="10"/>
        <v>4</v>
      </c>
      <c r="P60" s="647">
        <f t="shared" si="10"/>
        <v>4</v>
      </c>
      <c r="Q60" s="647">
        <f t="shared" si="10"/>
        <v>0</v>
      </c>
      <c r="R60" s="647">
        <f t="shared" si="10"/>
        <v>0</v>
      </c>
      <c r="S60" s="647">
        <f t="shared" si="10"/>
        <v>4</v>
      </c>
      <c r="T60" s="647">
        <f t="shared" si="10"/>
        <v>1</v>
      </c>
      <c r="U60" s="647">
        <f t="shared" si="10"/>
        <v>2</v>
      </c>
      <c r="V60" s="647">
        <f t="shared" si="10"/>
        <v>1</v>
      </c>
      <c r="W60" s="647">
        <f t="shared" si="10"/>
        <v>0</v>
      </c>
      <c r="X60" s="647">
        <f t="shared" si="10"/>
        <v>5</v>
      </c>
      <c r="Y60" s="647">
        <f t="shared" si="10"/>
        <v>0</v>
      </c>
      <c r="Z60" s="650" t="s">
        <v>532</v>
      </c>
      <c r="AA60" s="349"/>
      <c r="AB60" s="349"/>
    </row>
    <row r="61" spans="1:28" s="280" customFormat="1" ht="15" customHeight="1">
      <c r="A61" s="651" t="s">
        <v>531</v>
      </c>
      <c r="B61" s="652">
        <f aca="true" t="shared" si="11" ref="B61:B74">C61+M61+P61+W61+X61+Y61</f>
        <v>54</v>
      </c>
      <c r="C61" s="652">
        <v>49</v>
      </c>
      <c r="D61" s="652">
        <v>27</v>
      </c>
      <c r="E61" s="652">
        <v>1</v>
      </c>
      <c r="F61" s="652">
        <v>26</v>
      </c>
      <c r="G61" s="652" t="s">
        <v>30</v>
      </c>
      <c r="H61" s="652" t="s">
        <v>30</v>
      </c>
      <c r="I61" s="652">
        <v>0</v>
      </c>
      <c r="J61" s="652">
        <v>22</v>
      </c>
      <c r="K61" s="652">
        <v>22</v>
      </c>
      <c r="L61" s="653" t="s">
        <v>30</v>
      </c>
      <c r="M61" s="654">
        <v>3</v>
      </c>
      <c r="N61" s="652" t="s">
        <v>30</v>
      </c>
      <c r="O61" s="652">
        <v>3</v>
      </c>
      <c r="P61" s="652">
        <v>1</v>
      </c>
      <c r="Q61" s="652">
        <v>0</v>
      </c>
      <c r="R61" s="652" t="s">
        <v>30</v>
      </c>
      <c r="S61" s="652">
        <v>1</v>
      </c>
      <c r="T61" s="652" t="s">
        <v>30</v>
      </c>
      <c r="U61" s="652">
        <v>1</v>
      </c>
      <c r="V61" s="652" t="s">
        <v>30</v>
      </c>
      <c r="W61" s="652">
        <v>0</v>
      </c>
      <c r="X61" s="652">
        <v>1</v>
      </c>
      <c r="Y61" s="652">
        <v>0</v>
      </c>
      <c r="Z61" s="655" t="s">
        <v>531</v>
      </c>
      <c r="AA61" s="279"/>
      <c r="AB61" s="279"/>
    </row>
    <row r="62" spans="1:28" s="280" customFormat="1" ht="15" customHeight="1">
      <c r="A62" s="656" t="s">
        <v>530</v>
      </c>
      <c r="B62" s="657">
        <f t="shared" si="11"/>
        <v>95</v>
      </c>
      <c r="C62" s="657">
        <v>87</v>
      </c>
      <c r="D62" s="657">
        <v>52</v>
      </c>
      <c r="E62" s="657">
        <v>3</v>
      </c>
      <c r="F62" s="657">
        <v>49</v>
      </c>
      <c r="G62" s="657" t="s">
        <v>30</v>
      </c>
      <c r="H62" s="657" t="s">
        <v>30</v>
      </c>
      <c r="I62" s="657">
        <v>0</v>
      </c>
      <c r="J62" s="657">
        <v>35</v>
      </c>
      <c r="K62" s="657">
        <v>30</v>
      </c>
      <c r="L62" s="658">
        <v>5</v>
      </c>
      <c r="M62" s="659">
        <v>2</v>
      </c>
      <c r="N62" s="657">
        <v>1</v>
      </c>
      <c r="O62" s="657">
        <v>1</v>
      </c>
      <c r="P62" s="657">
        <v>2</v>
      </c>
      <c r="Q62" s="657">
        <v>0</v>
      </c>
      <c r="R62" s="657" t="s">
        <v>30</v>
      </c>
      <c r="S62" s="657">
        <v>2</v>
      </c>
      <c r="T62" s="657">
        <v>1</v>
      </c>
      <c r="U62" s="657" t="s">
        <v>30</v>
      </c>
      <c r="V62" s="657">
        <v>1</v>
      </c>
      <c r="W62" s="657">
        <v>0</v>
      </c>
      <c r="X62" s="657">
        <v>4</v>
      </c>
      <c r="Y62" s="657">
        <v>0</v>
      </c>
      <c r="Z62" s="660" t="s">
        <v>530</v>
      </c>
      <c r="AA62" s="279"/>
      <c r="AB62" s="279"/>
    </row>
    <row r="63" spans="1:28" s="280" customFormat="1" ht="15" customHeight="1">
      <c r="A63" s="656" t="s">
        <v>529</v>
      </c>
      <c r="B63" s="657">
        <f t="shared" si="11"/>
        <v>2</v>
      </c>
      <c r="C63" s="657">
        <v>2</v>
      </c>
      <c r="D63" s="657">
        <v>1</v>
      </c>
      <c r="E63" s="657">
        <v>1</v>
      </c>
      <c r="F63" s="657" t="s">
        <v>30</v>
      </c>
      <c r="G63" s="657" t="s">
        <v>30</v>
      </c>
      <c r="H63" s="657" t="s">
        <v>30</v>
      </c>
      <c r="I63" s="657">
        <v>0</v>
      </c>
      <c r="J63" s="657">
        <v>1</v>
      </c>
      <c r="K63" s="657">
        <v>1</v>
      </c>
      <c r="L63" s="658" t="s">
        <v>30</v>
      </c>
      <c r="M63" s="659">
        <v>0</v>
      </c>
      <c r="N63" s="657" t="s">
        <v>30</v>
      </c>
      <c r="O63" s="657" t="s">
        <v>30</v>
      </c>
      <c r="P63" s="657">
        <v>0</v>
      </c>
      <c r="Q63" s="657">
        <v>0</v>
      </c>
      <c r="R63" s="657" t="s">
        <v>30</v>
      </c>
      <c r="S63" s="657" t="s">
        <v>30</v>
      </c>
      <c r="T63" s="657" t="s">
        <v>30</v>
      </c>
      <c r="U63" s="657" t="s">
        <v>30</v>
      </c>
      <c r="V63" s="657" t="s">
        <v>30</v>
      </c>
      <c r="W63" s="657">
        <v>0</v>
      </c>
      <c r="X63" s="657">
        <v>0</v>
      </c>
      <c r="Y63" s="657">
        <v>0</v>
      </c>
      <c r="Z63" s="660" t="s">
        <v>529</v>
      </c>
      <c r="AA63" s="279"/>
      <c r="AB63" s="279"/>
    </row>
    <row r="64" spans="1:28" s="280" customFormat="1" ht="15" customHeight="1">
      <c r="A64" s="656" t="s">
        <v>528</v>
      </c>
      <c r="B64" s="657">
        <f t="shared" si="11"/>
        <v>3</v>
      </c>
      <c r="C64" s="657">
        <v>2</v>
      </c>
      <c r="D64" s="657" t="s">
        <v>30</v>
      </c>
      <c r="E64" s="657" t="s">
        <v>30</v>
      </c>
      <c r="F64" s="657" t="s">
        <v>30</v>
      </c>
      <c r="G64" s="657" t="s">
        <v>30</v>
      </c>
      <c r="H64" s="657" t="s">
        <v>30</v>
      </c>
      <c r="I64" s="657">
        <v>0</v>
      </c>
      <c r="J64" s="657">
        <v>2</v>
      </c>
      <c r="K64" s="657">
        <v>1</v>
      </c>
      <c r="L64" s="658">
        <v>1</v>
      </c>
      <c r="M64" s="659">
        <v>0</v>
      </c>
      <c r="N64" s="657" t="s">
        <v>30</v>
      </c>
      <c r="O64" s="657" t="s">
        <v>30</v>
      </c>
      <c r="P64" s="657">
        <v>1</v>
      </c>
      <c r="Q64" s="657">
        <v>0</v>
      </c>
      <c r="R64" s="657" t="s">
        <v>30</v>
      </c>
      <c r="S64" s="657">
        <v>1</v>
      </c>
      <c r="T64" s="657" t="s">
        <v>30</v>
      </c>
      <c r="U64" s="657">
        <v>1</v>
      </c>
      <c r="V64" s="657" t="s">
        <v>30</v>
      </c>
      <c r="W64" s="657">
        <v>0</v>
      </c>
      <c r="X64" s="657">
        <v>0</v>
      </c>
      <c r="Y64" s="657">
        <v>0</v>
      </c>
      <c r="Z64" s="660" t="s">
        <v>528</v>
      </c>
      <c r="AA64" s="279"/>
      <c r="AB64" s="279"/>
    </row>
    <row r="65" spans="1:28" s="280" customFormat="1" ht="15" customHeight="1">
      <c r="A65" s="656" t="s">
        <v>527</v>
      </c>
      <c r="B65" s="657">
        <f t="shared" si="11"/>
        <v>0</v>
      </c>
      <c r="C65" s="657">
        <v>0</v>
      </c>
      <c r="D65" s="657" t="s">
        <v>30</v>
      </c>
      <c r="E65" s="657" t="s">
        <v>30</v>
      </c>
      <c r="F65" s="657" t="s">
        <v>30</v>
      </c>
      <c r="G65" s="657" t="s">
        <v>30</v>
      </c>
      <c r="H65" s="657" t="s">
        <v>30</v>
      </c>
      <c r="I65" s="657">
        <v>0</v>
      </c>
      <c r="J65" s="657" t="s">
        <v>30</v>
      </c>
      <c r="K65" s="657" t="s">
        <v>30</v>
      </c>
      <c r="L65" s="658" t="s">
        <v>30</v>
      </c>
      <c r="M65" s="659">
        <v>0</v>
      </c>
      <c r="N65" s="657" t="s">
        <v>30</v>
      </c>
      <c r="O65" s="657" t="s">
        <v>30</v>
      </c>
      <c r="P65" s="657">
        <v>0</v>
      </c>
      <c r="Q65" s="657">
        <v>0</v>
      </c>
      <c r="R65" s="657" t="s">
        <v>30</v>
      </c>
      <c r="S65" s="657" t="s">
        <v>30</v>
      </c>
      <c r="T65" s="657" t="s">
        <v>30</v>
      </c>
      <c r="U65" s="657" t="s">
        <v>30</v>
      </c>
      <c r="V65" s="657" t="s">
        <v>30</v>
      </c>
      <c r="W65" s="657">
        <v>0</v>
      </c>
      <c r="X65" s="657">
        <v>0</v>
      </c>
      <c r="Y65" s="657">
        <v>0</v>
      </c>
      <c r="Z65" s="660" t="s">
        <v>527</v>
      </c>
      <c r="AA65" s="279"/>
      <c r="AB65" s="279"/>
    </row>
    <row r="66" spans="1:28" s="280" customFormat="1" ht="15" customHeight="1">
      <c r="A66" s="656" t="s">
        <v>526</v>
      </c>
      <c r="B66" s="657">
        <f t="shared" si="11"/>
        <v>1</v>
      </c>
      <c r="C66" s="657">
        <v>1</v>
      </c>
      <c r="D66" s="657" t="s">
        <v>30</v>
      </c>
      <c r="E66" s="657" t="s">
        <v>30</v>
      </c>
      <c r="F66" s="657" t="s">
        <v>30</v>
      </c>
      <c r="G66" s="657" t="s">
        <v>30</v>
      </c>
      <c r="H66" s="657" t="s">
        <v>30</v>
      </c>
      <c r="I66" s="657">
        <v>0</v>
      </c>
      <c r="J66" s="657">
        <v>1</v>
      </c>
      <c r="K66" s="657" t="s">
        <v>30</v>
      </c>
      <c r="L66" s="658">
        <v>1</v>
      </c>
      <c r="M66" s="659">
        <v>0</v>
      </c>
      <c r="N66" s="657" t="s">
        <v>30</v>
      </c>
      <c r="O66" s="657" t="s">
        <v>30</v>
      </c>
      <c r="P66" s="657">
        <v>0</v>
      </c>
      <c r="Q66" s="657">
        <v>0</v>
      </c>
      <c r="R66" s="657" t="s">
        <v>30</v>
      </c>
      <c r="S66" s="657" t="s">
        <v>30</v>
      </c>
      <c r="T66" s="657" t="s">
        <v>30</v>
      </c>
      <c r="U66" s="657" t="s">
        <v>30</v>
      </c>
      <c r="V66" s="657" t="s">
        <v>30</v>
      </c>
      <c r="W66" s="657">
        <v>0</v>
      </c>
      <c r="X66" s="657">
        <v>0</v>
      </c>
      <c r="Y66" s="657">
        <v>0</v>
      </c>
      <c r="Z66" s="660" t="s">
        <v>526</v>
      </c>
      <c r="AA66" s="279"/>
      <c r="AB66" s="279"/>
    </row>
    <row r="67" spans="1:28" s="280" customFormat="1" ht="15" customHeight="1">
      <c r="A67" s="656" t="s">
        <v>525</v>
      </c>
      <c r="B67" s="657">
        <f t="shared" si="11"/>
        <v>0</v>
      </c>
      <c r="C67" s="657">
        <v>0</v>
      </c>
      <c r="D67" s="657" t="s">
        <v>30</v>
      </c>
      <c r="E67" s="657" t="s">
        <v>30</v>
      </c>
      <c r="F67" s="657" t="s">
        <v>30</v>
      </c>
      <c r="G67" s="657" t="s">
        <v>30</v>
      </c>
      <c r="H67" s="657" t="s">
        <v>30</v>
      </c>
      <c r="I67" s="657">
        <v>0</v>
      </c>
      <c r="J67" s="657" t="s">
        <v>30</v>
      </c>
      <c r="K67" s="657" t="s">
        <v>30</v>
      </c>
      <c r="L67" s="658" t="s">
        <v>30</v>
      </c>
      <c r="M67" s="659">
        <v>0</v>
      </c>
      <c r="N67" s="657" t="s">
        <v>30</v>
      </c>
      <c r="O67" s="657" t="s">
        <v>30</v>
      </c>
      <c r="P67" s="657">
        <v>0</v>
      </c>
      <c r="Q67" s="657">
        <v>0</v>
      </c>
      <c r="R67" s="657" t="s">
        <v>30</v>
      </c>
      <c r="S67" s="657" t="s">
        <v>30</v>
      </c>
      <c r="T67" s="657" t="s">
        <v>30</v>
      </c>
      <c r="U67" s="657" t="s">
        <v>30</v>
      </c>
      <c r="V67" s="657" t="s">
        <v>30</v>
      </c>
      <c r="W67" s="657">
        <v>0</v>
      </c>
      <c r="X67" s="657">
        <v>0</v>
      </c>
      <c r="Y67" s="657">
        <v>0</v>
      </c>
      <c r="Z67" s="660" t="s">
        <v>525</v>
      </c>
      <c r="AA67" s="279"/>
      <c r="AB67" s="279"/>
    </row>
    <row r="68" spans="1:28" s="280" customFormat="1" ht="15" customHeight="1">
      <c r="A68" s="656" t="s">
        <v>524</v>
      </c>
      <c r="B68" s="657">
        <f t="shared" si="11"/>
        <v>0</v>
      </c>
      <c r="C68" s="657">
        <v>0</v>
      </c>
      <c r="D68" s="657" t="s">
        <v>30</v>
      </c>
      <c r="E68" s="657" t="s">
        <v>30</v>
      </c>
      <c r="F68" s="657" t="s">
        <v>30</v>
      </c>
      <c r="G68" s="657" t="s">
        <v>30</v>
      </c>
      <c r="H68" s="657" t="s">
        <v>30</v>
      </c>
      <c r="I68" s="657">
        <v>0</v>
      </c>
      <c r="J68" s="657" t="s">
        <v>30</v>
      </c>
      <c r="K68" s="657" t="s">
        <v>30</v>
      </c>
      <c r="L68" s="658" t="s">
        <v>30</v>
      </c>
      <c r="M68" s="659">
        <v>0</v>
      </c>
      <c r="N68" s="657" t="s">
        <v>30</v>
      </c>
      <c r="O68" s="657" t="s">
        <v>30</v>
      </c>
      <c r="P68" s="657">
        <v>0</v>
      </c>
      <c r="Q68" s="657">
        <v>0</v>
      </c>
      <c r="R68" s="657" t="s">
        <v>30</v>
      </c>
      <c r="S68" s="657" t="s">
        <v>30</v>
      </c>
      <c r="T68" s="657" t="s">
        <v>30</v>
      </c>
      <c r="U68" s="657" t="s">
        <v>30</v>
      </c>
      <c r="V68" s="657" t="s">
        <v>30</v>
      </c>
      <c r="W68" s="657">
        <v>0</v>
      </c>
      <c r="X68" s="657">
        <v>0</v>
      </c>
      <c r="Y68" s="657">
        <v>0</v>
      </c>
      <c r="Z68" s="660" t="s">
        <v>524</v>
      </c>
      <c r="AA68" s="279"/>
      <c r="AB68" s="279"/>
    </row>
    <row r="69" spans="1:28" s="280" customFormat="1" ht="15" customHeight="1">
      <c r="A69" s="656" t="s">
        <v>523</v>
      </c>
      <c r="B69" s="657">
        <f t="shared" si="11"/>
        <v>0</v>
      </c>
      <c r="C69" s="657">
        <v>0</v>
      </c>
      <c r="D69" s="657" t="s">
        <v>30</v>
      </c>
      <c r="E69" s="657" t="s">
        <v>30</v>
      </c>
      <c r="F69" s="657" t="s">
        <v>30</v>
      </c>
      <c r="G69" s="657" t="s">
        <v>30</v>
      </c>
      <c r="H69" s="657" t="s">
        <v>30</v>
      </c>
      <c r="I69" s="657">
        <v>0</v>
      </c>
      <c r="J69" s="657" t="s">
        <v>30</v>
      </c>
      <c r="K69" s="657" t="s">
        <v>30</v>
      </c>
      <c r="L69" s="658" t="s">
        <v>30</v>
      </c>
      <c r="M69" s="659">
        <v>0</v>
      </c>
      <c r="N69" s="657" t="s">
        <v>30</v>
      </c>
      <c r="O69" s="657" t="s">
        <v>30</v>
      </c>
      <c r="P69" s="657">
        <v>0</v>
      </c>
      <c r="Q69" s="657">
        <v>0</v>
      </c>
      <c r="R69" s="657" t="s">
        <v>30</v>
      </c>
      <c r="S69" s="657" t="s">
        <v>30</v>
      </c>
      <c r="T69" s="657" t="s">
        <v>30</v>
      </c>
      <c r="U69" s="657" t="s">
        <v>30</v>
      </c>
      <c r="V69" s="657" t="s">
        <v>30</v>
      </c>
      <c r="W69" s="657">
        <v>0</v>
      </c>
      <c r="X69" s="657">
        <v>0</v>
      </c>
      <c r="Y69" s="657">
        <v>0</v>
      </c>
      <c r="Z69" s="660" t="s">
        <v>523</v>
      </c>
      <c r="AA69" s="279"/>
      <c r="AB69" s="279"/>
    </row>
    <row r="70" spans="1:28" s="280" customFormat="1" ht="15" customHeight="1">
      <c r="A70" s="656" t="s">
        <v>522</v>
      </c>
      <c r="B70" s="657">
        <f t="shared" si="11"/>
        <v>0</v>
      </c>
      <c r="C70" s="657">
        <v>0</v>
      </c>
      <c r="D70" s="657" t="s">
        <v>30</v>
      </c>
      <c r="E70" s="657" t="s">
        <v>30</v>
      </c>
      <c r="F70" s="657" t="s">
        <v>30</v>
      </c>
      <c r="G70" s="657" t="s">
        <v>30</v>
      </c>
      <c r="H70" s="657" t="s">
        <v>30</v>
      </c>
      <c r="I70" s="657">
        <v>0</v>
      </c>
      <c r="J70" s="657" t="s">
        <v>30</v>
      </c>
      <c r="K70" s="657" t="s">
        <v>30</v>
      </c>
      <c r="L70" s="658" t="s">
        <v>30</v>
      </c>
      <c r="M70" s="659">
        <v>0</v>
      </c>
      <c r="N70" s="657" t="s">
        <v>30</v>
      </c>
      <c r="O70" s="657" t="s">
        <v>30</v>
      </c>
      <c r="P70" s="657">
        <v>0</v>
      </c>
      <c r="Q70" s="657">
        <v>0</v>
      </c>
      <c r="R70" s="657" t="s">
        <v>30</v>
      </c>
      <c r="S70" s="657" t="s">
        <v>30</v>
      </c>
      <c r="T70" s="657" t="s">
        <v>30</v>
      </c>
      <c r="U70" s="657" t="s">
        <v>30</v>
      </c>
      <c r="V70" s="657" t="s">
        <v>30</v>
      </c>
      <c r="W70" s="657">
        <v>0</v>
      </c>
      <c r="X70" s="657">
        <v>0</v>
      </c>
      <c r="Y70" s="657">
        <v>0</v>
      </c>
      <c r="Z70" s="660" t="s">
        <v>522</v>
      </c>
      <c r="AA70" s="279"/>
      <c r="AB70" s="279"/>
    </row>
    <row r="71" spans="1:28" s="280" customFormat="1" ht="15" customHeight="1">
      <c r="A71" s="656" t="s">
        <v>521</v>
      </c>
      <c r="B71" s="657">
        <f t="shared" si="11"/>
        <v>3</v>
      </c>
      <c r="C71" s="657">
        <v>3</v>
      </c>
      <c r="D71" s="657" t="s">
        <v>30</v>
      </c>
      <c r="E71" s="657" t="s">
        <v>30</v>
      </c>
      <c r="F71" s="657" t="s">
        <v>30</v>
      </c>
      <c r="G71" s="657" t="s">
        <v>30</v>
      </c>
      <c r="H71" s="657" t="s">
        <v>30</v>
      </c>
      <c r="I71" s="657">
        <v>0</v>
      </c>
      <c r="J71" s="657">
        <v>3</v>
      </c>
      <c r="K71" s="657">
        <v>2</v>
      </c>
      <c r="L71" s="658">
        <v>1</v>
      </c>
      <c r="M71" s="659">
        <v>0</v>
      </c>
      <c r="N71" s="657" t="s">
        <v>30</v>
      </c>
      <c r="O71" s="657" t="s">
        <v>30</v>
      </c>
      <c r="P71" s="657">
        <v>0</v>
      </c>
      <c r="Q71" s="657">
        <v>0</v>
      </c>
      <c r="R71" s="657" t="s">
        <v>30</v>
      </c>
      <c r="S71" s="657" t="s">
        <v>30</v>
      </c>
      <c r="T71" s="657" t="s">
        <v>30</v>
      </c>
      <c r="U71" s="657" t="s">
        <v>30</v>
      </c>
      <c r="V71" s="657" t="s">
        <v>30</v>
      </c>
      <c r="W71" s="657">
        <v>0</v>
      </c>
      <c r="X71" s="657">
        <v>0</v>
      </c>
      <c r="Y71" s="657">
        <v>0</v>
      </c>
      <c r="Z71" s="660" t="s">
        <v>521</v>
      </c>
      <c r="AA71" s="279"/>
      <c r="AB71" s="279"/>
    </row>
    <row r="72" spans="1:28" s="280" customFormat="1" ht="15" customHeight="1">
      <c r="A72" s="661" t="s">
        <v>520</v>
      </c>
      <c r="B72" s="662">
        <f t="shared" si="11"/>
        <v>0</v>
      </c>
      <c r="C72" s="662">
        <v>0</v>
      </c>
      <c r="D72" s="662" t="s">
        <v>30</v>
      </c>
      <c r="E72" s="662" t="s">
        <v>30</v>
      </c>
      <c r="F72" s="662" t="s">
        <v>30</v>
      </c>
      <c r="G72" s="662" t="s">
        <v>30</v>
      </c>
      <c r="H72" s="662" t="s">
        <v>30</v>
      </c>
      <c r="I72" s="662">
        <v>0</v>
      </c>
      <c r="J72" s="662" t="s">
        <v>30</v>
      </c>
      <c r="K72" s="662" t="s">
        <v>30</v>
      </c>
      <c r="L72" s="663" t="s">
        <v>30</v>
      </c>
      <c r="M72" s="664">
        <v>0</v>
      </c>
      <c r="N72" s="662" t="s">
        <v>30</v>
      </c>
      <c r="O72" s="662" t="s">
        <v>30</v>
      </c>
      <c r="P72" s="662">
        <v>0</v>
      </c>
      <c r="Q72" s="662">
        <v>0</v>
      </c>
      <c r="R72" s="662" t="s">
        <v>30</v>
      </c>
      <c r="S72" s="662" t="s">
        <v>30</v>
      </c>
      <c r="T72" s="662" t="s">
        <v>30</v>
      </c>
      <c r="U72" s="662" t="s">
        <v>30</v>
      </c>
      <c r="V72" s="662" t="s">
        <v>30</v>
      </c>
      <c r="W72" s="662">
        <v>0</v>
      </c>
      <c r="X72" s="662">
        <v>0</v>
      </c>
      <c r="Y72" s="662">
        <v>0</v>
      </c>
      <c r="Z72" s="665" t="s">
        <v>520</v>
      </c>
      <c r="AA72" s="279"/>
      <c r="AB72" s="279"/>
    </row>
    <row r="73" spans="1:28" s="278" customFormat="1" ht="15" customHeight="1">
      <c r="A73" s="646" t="s">
        <v>519</v>
      </c>
      <c r="B73" s="647">
        <f t="shared" si="11"/>
        <v>796</v>
      </c>
      <c r="C73" s="647">
        <v>779</v>
      </c>
      <c r="D73" s="647">
        <v>522</v>
      </c>
      <c r="E73" s="647">
        <v>11</v>
      </c>
      <c r="F73" s="647">
        <v>511</v>
      </c>
      <c r="G73" s="647" t="s">
        <v>30</v>
      </c>
      <c r="H73" s="647" t="s">
        <v>30</v>
      </c>
      <c r="I73" s="647">
        <v>0</v>
      </c>
      <c r="J73" s="647">
        <v>257</v>
      </c>
      <c r="K73" s="647">
        <v>183</v>
      </c>
      <c r="L73" s="648">
        <v>74</v>
      </c>
      <c r="M73" s="649">
        <v>6</v>
      </c>
      <c r="N73" s="647">
        <v>1</v>
      </c>
      <c r="O73" s="647">
        <v>5</v>
      </c>
      <c r="P73" s="647">
        <v>6</v>
      </c>
      <c r="Q73" s="647">
        <v>0</v>
      </c>
      <c r="R73" s="647">
        <v>3</v>
      </c>
      <c r="S73" s="647">
        <v>3</v>
      </c>
      <c r="T73" s="647">
        <v>1</v>
      </c>
      <c r="U73" s="647">
        <v>0</v>
      </c>
      <c r="V73" s="647">
        <v>2</v>
      </c>
      <c r="W73" s="647">
        <v>1</v>
      </c>
      <c r="X73" s="647">
        <v>4</v>
      </c>
      <c r="Y73" s="647">
        <v>0</v>
      </c>
      <c r="Z73" s="650" t="s">
        <v>519</v>
      </c>
      <c r="AA73" s="279"/>
      <c r="AB73" s="279"/>
    </row>
    <row r="74" spans="1:28" s="278" customFormat="1" ht="15" customHeight="1" thickBot="1">
      <c r="A74" s="666" t="s">
        <v>518</v>
      </c>
      <c r="B74" s="667">
        <f t="shared" si="11"/>
        <v>560</v>
      </c>
      <c r="C74" s="667">
        <v>535</v>
      </c>
      <c r="D74" s="667">
        <v>269</v>
      </c>
      <c r="E74" s="667">
        <v>19</v>
      </c>
      <c r="F74" s="667">
        <v>250</v>
      </c>
      <c r="G74" s="667" t="s">
        <v>30</v>
      </c>
      <c r="H74" s="667" t="s">
        <v>30</v>
      </c>
      <c r="I74" s="667">
        <v>0</v>
      </c>
      <c r="J74" s="667">
        <v>266</v>
      </c>
      <c r="K74" s="667">
        <v>209</v>
      </c>
      <c r="L74" s="668">
        <v>57</v>
      </c>
      <c r="M74" s="669">
        <v>12</v>
      </c>
      <c r="N74" s="667">
        <v>1</v>
      </c>
      <c r="O74" s="667">
        <v>11</v>
      </c>
      <c r="P74" s="667">
        <v>9</v>
      </c>
      <c r="Q74" s="667">
        <v>0</v>
      </c>
      <c r="R74" s="667">
        <v>0</v>
      </c>
      <c r="S74" s="667">
        <v>9</v>
      </c>
      <c r="T74" s="667">
        <v>1</v>
      </c>
      <c r="U74" s="667">
        <v>1</v>
      </c>
      <c r="V74" s="667">
        <v>7</v>
      </c>
      <c r="W74" s="667">
        <v>0</v>
      </c>
      <c r="X74" s="667">
        <v>4</v>
      </c>
      <c r="Y74" s="667">
        <v>0</v>
      </c>
      <c r="Z74" s="670" t="s">
        <v>518</v>
      </c>
      <c r="AA74" s="279"/>
      <c r="AB74" s="279"/>
    </row>
    <row r="75" spans="1:28" ht="13.5">
      <c r="A75" s="671" t="s">
        <v>452</v>
      </c>
      <c r="B75" s="672"/>
      <c r="C75" s="672"/>
      <c r="D75" s="672"/>
      <c r="E75" s="672"/>
      <c r="F75" s="672"/>
      <c r="G75" s="672"/>
      <c r="H75" s="672"/>
      <c r="I75" s="672"/>
      <c r="J75" s="672"/>
      <c r="K75" s="672"/>
      <c r="L75" s="277"/>
      <c r="M75" s="672"/>
      <c r="N75" s="672"/>
      <c r="O75" s="672"/>
      <c r="P75" s="672"/>
      <c r="Q75" s="672"/>
      <c r="R75" s="672"/>
      <c r="S75" s="672"/>
      <c r="T75" s="672"/>
      <c r="U75" s="672"/>
      <c r="V75" s="672"/>
      <c r="W75" s="672"/>
      <c r="X75" s="672"/>
      <c r="Y75" s="672"/>
      <c r="Z75" s="673" t="s">
        <v>695</v>
      </c>
      <c r="AA75" s="277"/>
      <c r="AB75" s="277"/>
    </row>
    <row r="76" spans="27:28" ht="13.5">
      <c r="AA76" s="277"/>
      <c r="AB76" s="277"/>
    </row>
    <row r="77" spans="27:28" ht="13.5">
      <c r="AA77" s="277"/>
      <c r="AB77" s="277"/>
    </row>
    <row r="78" spans="27:28" ht="13.5">
      <c r="AA78" s="277"/>
      <c r="AB78" s="277"/>
    </row>
    <row r="79" spans="27:28" ht="13.5">
      <c r="AA79" s="277"/>
      <c r="AB79" s="277"/>
    </row>
    <row r="80" spans="27:28" ht="13.5">
      <c r="AA80" s="277"/>
      <c r="AB80" s="277"/>
    </row>
    <row r="81" spans="27:28" ht="13.5">
      <c r="AA81" s="277"/>
      <c r="AB81" s="277"/>
    </row>
  </sheetData>
  <sheetProtection/>
  <mergeCells count="31">
    <mergeCell ref="M2:O2"/>
    <mergeCell ref="T4:T8"/>
    <mergeCell ref="U4:U8"/>
    <mergeCell ref="P2:V2"/>
    <mergeCell ref="P3:P8"/>
    <mergeCell ref="S4:S8"/>
    <mergeCell ref="M3:M8"/>
    <mergeCell ref="N3:N8"/>
    <mergeCell ref="O3:O8"/>
    <mergeCell ref="Z2:Z8"/>
    <mergeCell ref="V4:V8"/>
    <mergeCell ref="Y2:Y8"/>
    <mergeCell ref="X2:X8"/>
    <mergeCell ref="W2:W8"/>
    <mergeCell ref="S3:V3"/>
    <mergeCell ref="J3:L3"/>
    <mergeCell ref="K4:K8"/>
    <mergeCell ref="G5:G8"/>
    <mergeCell ref="H5:H8"/>
    <mergeCell ref="I5:I8"/>
    <mergeCell ref="J4:J8"/>
    <mergeCell ref="D4:D8"/>
    <mergeCell ref="D3:I3"/>
    <mergeCell ref="A2:A8"/>
    <mergeCell ref="B2:B8"/>
    <mergeCell ref="E4:E8"/>
    <mergeCell ref="F4:F8"/>
    <mergeCell ref="C2:C8"/>
    <mergeCell ref="D2:L2"/>
    <mergeCell ref="L4:L8"/>
    <mergeCell ref="G4:I4"/>
  </mergeCells>
  <printOptions verticalCentered="1"/>
  <pageMargins left="0.6692913385826772" right="0.74" top="0.5905511811023623" bottom="0.5118110236220472" header="0.45" footer="0.5118110236220472"/>
  <pageSetup horizontalDpi="600" verticalDpi="600" orientation="portrait" paperSize="9" scale="74" r:id="rId1"/>
  <colBreaks count="1" manualBreakCount="1">
    <brk id="12" max="74" man="1"/>
  </colBreaks>
</worksheet>
</file>

<file path=xl/worksheets/sheet14.xml><?xml version="1.0" encoding="utf-8"?>
<worksheet xmlns="http://schemas.openxmlformats.org/spreadsheetml/2006/main" xmlns:r="http://schemas.openxmlformats.org/officeDocument/2006/relationships">
  <dimension ref="A1:BO126"/>
  <sheetViews>
    <sheetView view="pageBreakPreview" zoomScale="70" zoomScaleSheetLayoutView="70" zoomScalePageLayoutView="0" workbookViewId="0" topLeftCell="A1">
      <selection activeCell="F39" sqref="F39"/>
    </sheetView>
  </sheetViews>
  <sheetFormatPr defaultColWidth="9.00390625" defaultRowHeight="13.5"/>
  <cols>
    <col min="1" max="1" width="11.75390625" style="290" customWidth="1"/>
    <col min="2" max="13" width="9.00390625" style="288" customWidth="1"/>
    <col min="14" max="14" width="11.75390625" style="290" customWidth="1"/>
    <col min="15" max="26" width="9.00390625" style="288" customWidth="1"/>
    <col min="27" max="27" width="11.75390625" style="290" customWidth="1"/>
    <col min="28" max="39" width="9.00390625" style="288" customWidth="1"/>
    <col min="40" max="40" width="11.75390625" style="290" customWidth="1"/>
    <col min="41" max="48" width="9.00390625" style="288" customWidth="1"/>
    <col min="49" max="67" width="9.00390625" style="289" customWidth="1"/>
    <col min="68" max="16384" width="9.00390625" style="288" customWidth="1"/>
  </cols>
  <sheetData>
    <row r="1" spans="1:41" ht="20.25" customHeight="1">
      <c r="A1" s="328" t="s">
        <v>666</v>
      </c>
      <c r="N1" s="328" t="s">
        <v>665</v>
      </c>
      <c r="O1" s="328"/>
      <c r="AA1" s="328" t="s">
        <v>664</v>
      </c>
      <c r="AB1" s="328"/>
      <c r="AN1" s="328" t="s">
        <v>663</v>
      </c>
      <c r="AO1" s="328"/>
    </row>
    <row r="2" spans="1:48" ht="15.75" customHeight="1" thickBot="1">
      <c r="A2" s="328"/>
      <c r="J2" s="931" t="s">
        <v>754</v>
      </c>
      <c r="K2" s="931"/>
      <c r="L2" s="931"/>
      <c r="M2" s="931"/>
      <c r="N2" s="328"/>
      <c r="O2" s="327"/>
      <c r="P2" s="327"/>
      <c r="Q2" s="327"/>
      <c r="W2" s="931" t="s">
        <v>754</v>
      </c>
      <c r="X2" s="931"/>
      <c r="Y2" s="931"/>
      <c r="Z2" s="931"/>
      <c r="AA2" s="328"/>
      <c r="AJ2" s="931" t="s">
        <v>754</v>
      </c>
      <c r="AK2" s="931"/>
      <c r="AL2" s="931"/>
      <c r="AM2" s="931"/>
      <c r="AN2" s="328"/>
      <c r="AT2" s="931" t="s">
        <v>754</v>
      </c>
      <c r="AU2" s="931"/>
      <c r="AV2" s="931"/>
    </row>
    <row r="3" spans="1:67" s="321" customFormat="1" ht="16.5" customHeight="1">
      <c r="A3" s="935" t="s">
        <v>12</v>
      </c>
      <c r="B3" s="922" t="s">
        <v>29</v>
      </c>
      <c r="C3" s="922" t="s">
        <v>662</v>
      </c>
      <c r="D3" s="922" t="s">
        <v>661</v>
      </c>
      <c r="E3" s="922" t="s">
        <v>660</v>
      </c>
      <c r="F3" s="326" t="s">
        <v>644</v>
      </c>
      <c r="G3" s="922" t="s">
        <v>659</v>
      </c>
      <c r="H3" s="922" t="s">
        <v>658</v>
      </c>
      <c r="I3" s="326" t="s">
        <v>657</v>
      </c>
      <c r="J3" s="922" t="s">
        <v>656</v>
      </c>
      <c r="K3" s="922" t="s">
        <v>655</v>
      </c>
      <c r="L3" s="922" t="s">
        <v>654</v>
      </c>
      <c r="M3" s="928" t="s">
        <v>653</v>
      </c>
      <c r="N3" s="935" t="s">
        <v>12</v>
      </c>
      <c r="O3" s="932" t="s">
        <v>652</v>
      </c>
      <c r="P3" s="922" t="s">
        <v>651</v>
      </c>
      <c r="Q3" s="922" t="s">
        <v>62</v>
      </c>
      <c r="R3" s="922" t="s">
        <v>650</v>
      </c>
      <c r="S3" s="922" t="s">
        <v>649</v>
      </c>
      <c r="T3" s="922" t="s">
        <v>648</v>
      </c>
      <c r="U3" s="922" t="s">
        <v>647</v>
      </c>
      <c r="V3" s="922" t="s">
        <v>646</v>
      </c>
      <c r="W3" s="922" t="s">
        <v>645</v>
      </c>
      <c r="X3" s="326" t="s">
        <v>644</v>
      </c>
      <c r="Y3" s="922" t="s">
        <v>643</v>
      </c>
      <c r="Z3" s="928" t="s">
        <v>642</v>
      </c>
      <c r="AA3" s="935" t="s">
        <v>12</v>
      </c>
      <c r="AB3" s="932" t="s">
        <v>641</v>
      </c>
      <c r="AC3" s="922" t="s">
        <v>640</v>
      </c>
      <c r="AD3" s="922" t="s">
        <v>639</v>
      </c>
      <c r="AE3" s="922" t="s">
        <v>638</v>
      </c>
      <c r="AF3" s="922" t="s">
        <v>637</v>
      </c>
      <c r="AG3" s="922" t="s">
        <v>636</v>
      </c>
      <c r="AH3" s="922" t="s">
        <v>635</v>
      </c>
      <c r="AI3" s="922" t="s">
        <v>634</v>
      </c>
      <c r="AJ3" s="922" t="s">
        <v>633</v>
      </c>
      <c r="AK3" s="925" t="s">
        <v>632</v>
      </c>
      <c r="AL3" s="922" t="s">
        <v>631</v>
      </c>
      <c r="AM3" s="928" t="s">
        <v>630</v>
      </c>
      <c r="AN3" s="935" t="s">
        <v>12</v>
      </c>
      <c r="AO3" s="932" t="s">
        <v>629</v>
      </c>
      <c r="AP3" s="922" t="s">
        <v>628</v>
      </c>
      <c r="AQ3" s="922" t="s">
        <v>627</v>
      </c>
      <c r="AR3" s="922" t="s">
        <v>626</v>
      </c>
      <c r="AS3" s="922" t="s">
        <v>625</v>
      </c>
      <c r="AT3" s="922" t="s">
        <v>624</v>
      </c>
      <c r="AU3" s="922" t="s">
        <v>623</v>
      </c>
      <c r="AV3" s="928" t="s">
        <v>610</v>
      </c>
      <c r="AW3" s="289"/>
      <c r="AX3" s="322"/>
      <c r="AY3" s="322"/>
      <c r="AZ3" s="322"/>
      <c r="BA3" s="322"/>
      <c r="BB3" s="322"/>
      <c r="BC3" s="322"/>
      <c r="BD3" s="322"/>
      <c r="BE3" s="322"/>
      <c r="BF3" s="322"/>
      <c r="BG3" s="322"/>
      <c r="BH3" s="322"/>
      <c r="BI3" s="322"/>
      <c r="BJ3" s="322"/>
      <c r="BK3" s="322"/>
      <c r="BL3" s="322"/>
      <c r="BM3" s="322"/>
      <c r="BN3" s="322"/>
      <c r="BO3" s="322"/>
    </row>
    <row r="4" spans="1:67" s="321" customFormat="1" ht="16.5" customHeight="1">
      <c r="A4" s="936"/>
      <c r="B4" s="923"/>
      <c r="C4" s="923"/>
      <c r="D4" s="923"/>
      <c r="E4" s="923"/>
      <c r="F4" s="325" t="s">
        <v>622</v>
      </c>
      <c r="G4" s="923"/>
      <c r="H4" s="923"/>
      <c r="I4" s="325" t="s">
        <v>622</v>
      </c>
      <c r="J4" s="923"/>
      <c r="K4" s="923"/>
      <c r="L4" s="923"/>
      <c r="M4" s="929"/>
      <c r="N4" s="936"/>
      <c r="O4" s="933"/>
      <c r="P4" s="923"/>
      <c r="Q4" s="923"/>
      <c r="R4" s="923"/>
      <c r="S4" s="923"/>
      <c r="T4" s="923"/>
      <c r="U4" s="923"/>
      <c r="V4" s="923"/>
      <c r="W4" s="923"/>
      <c r="X4" s="325" t="s">
        <v>621</v>
      </c>
      <c r="Y4" s="923"/>
      <c r="Z4" s="929"/>
      <c r="AA4" s="936"/>
      <c r="AB4" s="933"/>
      <c r="AC4" s="923"/>
      <c r="AD4" s="923"/>
      <c r="AE4" s="923"/>
      <c r="AF4" s="923"/>
      <c r="AG4" s="923"/>
      <c r="AH4" s="923"/>
      <c r="AI4" s="923"/>
      <c r="AJ4" s="923"/>
      <c r="AK4" s="926"/>
      <c r="AL4" s="923"/>
      <c r="AM4" s="929"/>
      <c r="AN4" s="936"/>
      <c r="AO4" s="933"/>
      <c r="AP4" s="923"/>
      <c r="AQ4" s="923"/>
      <c r="AR4" s="923"/>
      <c r="AS4" s="923"/>
      <c r="AT4" s="923"/>
      <c r="AU4" s="923"/>
      <c r="AV4" s="929"/>
      <c r="AW4" s="289"/>
      <c r="AX4" s="322"/>
      <c r="AY4" s="322"/>
      <c r="AZ4" s="322"/>
      <c r="BA4" s="322"/>
      <c r="BB4" s="322"/>
      <c r="BC4" s="322"/>
      <c r="BD4" s="322"/>
      <c r="BE4" s="322"/>
      <c r="BF4" s="322"/>
      <c r="BG4" s="322"/>
      <c r="BH4" s="322"/>
      <c r="BI4" s="322"/>
      <c r="BJ4" s="322"/>
      <c r="BK4" s="322"/>
      <c r="BL4" s="322"/>
      <c r="BM4" s="322"/>
      <c r="BN4" s="322"/>
      <c r="BO4" s="322"/>
    </row>
    <row r="5" spans="1:67" s="321" customFormat="1" ht="16.5" customHeight="1">
      <c r="A5" s="937"/>
      <c r="B5" s="924"/>
      <c r="C5" s="924"/>
      <c r="D5" s="924"/>
      <c r="E5" s="924"/>
      <c r="F5" s="323" t="s">
        <v>620</v>
      </c>
      <c r="G5" s="924"/>
      <c r="H5" s="924"/>
      <c r="I5" s="324" t="s">
        <v>619</v>
      </c>
      <c r="J5" s="924"/>
      <c r="K5" s="924"/>
      <c r="L5" s="924"/>
      <c r="M5" s="930"/>
      <c r="N5" s="937"/>
      <c r="O5" s="934"/>
      <c r="P5" s="924"/>
      <c r="Q5" s="924"/>
      <c r="R5" s="924"/>
      <c r="S5" s="924"/>
      <c r="T5" s="924"/>
      <c r="U5" s="924"/>
      <c r="V5" s="924"/>
      <c r="W5" s="924"/>
      <c r="X5" s="323" t="s">
        <v>618</v>
      </c>
      <c r="Y5" s="924"/>
      <c r="Z5" s="930"/>
      <c r="AA5" s="937"/>
      <c r="AB5" s="934"/>
      <c r="AC5" s="924"/>
      <c r="AD5" s="924"/>
      <c r="AE5" s="924"/>
      <c r="AF5" s="924"/>
      <c r="AG5" s="924"/>
      <c r="AH5" s="924"/>
      <c r="AI5" s="924"/>
      <c r="AJ5" s="924"/>
      <c r="AK5" s="927"/>
      <c r="AL5" s="924"/>
      <c r="AM5" s="930"/>
      <c r="AN5" s="937"/>
      <c r="AO5" s="934"/>
      <c r="AP5" s="924"/>
      <c r="AQ5" s="924"/>
      <c r="AR5" s="924"/>
      <c r="AS5" s="924"/>
      <c r="AT5" s="924"/>
      <c r="AU5" s="924"/>
      <c r="AV5" s="930"/>
      <c r="AW5" s="289"/>
      <c r="AX5" s="322"/>
      <c r="AY5" s="322"/>
      <c r="AZ5" s="322"/>
      <c r="BA5" s="322"/>
      <c r="BB5" s="322"/>
      <c r="BC5" s="322"/>
      <c r="BD5" s="322"/>
      <c r="BE5" s="322"/>
      <c r="BF5" s="322"/>
      <c r="BG5" s="322"/>
      <c r="BH5" s="322"/>
      <c r="BI5" s="322"/>
      <c r="BJ5" s="322"/>
      <c r="BK5" s="322"/>
      <c r="BL5" s="322"/>
      <c r="BM5" s="322"/>
      <c r="BN5" s="322"/>
      <c r="BO5" s="322"/>
    </row>
    <row r="6" spans="1:67" s="348" customFormat="1" ht="15" customHeight="1">
      <c r="A6" s="306" t="s">
        <v>583</v>
      </c>
      <c r="B6" s="304">
        <f>SUM(B7,B16,B28,B38,B52,B57,B70,B71)</f>
        <v>3506</v>
      </c>
      <c r="C6" s="304">
        <f aca="true" t="shared" si="0" ref="C6:M6">SUM(C7,C16,C28,C38,C52,C57,C70,C71)</f>
        <v>822</v>
      </c>
      <c r="D6" s="304">
        <f t="shared" si="0"/>
        <v>57</v>
      </c>
      <c r="E6" s="304">
        <f t="shared" si="0"/>
        <v>145</v>
      </c>
      <c r="F6" s="304">
        <f t="shared" si="0"/>
        <v>165</v>
      </c>
      <c r="G6" s="304">
        <f t="shared" si="0"/>
        <v>30</v>
      </c>
      <c r="H6" s="304">
        <f t="shared" si="0"/>
        <v>50</v>
      </c>
      <c r="I6" s="304">
        <f t="shared" si="0"/>
        <v>38</v>
      </c>
      <c r="J6" s="304">
        <f t="shared" si="0"/>
        <v>28</v>
      </c>
      <c r="K6" s="304">
        <f t="shared" si="0"/>
        <v>70</v>
      </c>
      <c r="L6" s="304">
        <f t="shared" si="0"/>
        <v>1</v>
      </c>
      <c r="M6" s="307">
        <f t="shared" si="0"/>
        <v>13</v>
      </c>
      <c r="N6" s="306" t="s">
        <v>583</v>
      </c>
      <c r="O6" s="305">
        <f aca="true" t="shared" si="1" ref="O6:Z6">SUM(O7,O16,O28,O38,O52,O57,O70,O71)</f>
        <v>0</v>
      </c>
      <c r="P6" s="304">
        <f t="shared" si="1"/>
        <v>218</v>
      </c>
      <c r="Q6" s="304">
        <f t="shared" si="1"/>
        <v>186</v>
      </c>
      <c r="R6" s="304">
        <f t="shared" si="1"/>
        <v>10</v>
      </c>
      <c r="S6" s="304">
        <f t="shared" si="1"/>
        <v>258</v>
      </c>
      <c r="T6" s="304">
        <f t="shared" si="1"/>
        <v>23</v>
      </c>
      <c r="U6" s="304">
        <f t="shared" si="1"/>
        <v>38</v>
      </c>
      <c r="V6" s="304">
        <f t="shared" si="1"/>
        <v>10</v>
      </c>
      <c r="W6" s="304">
        <f t="shared" si="1"/>
        <v>2</v>
      </c>
      <c r="X6" s="304">
        <f t="shared" si="1"/>
        <v>27</v>
      </c>
      <c r="Y6" s="304">
        <f t="shared" si="1"/>
        <v>97</v>
      </c>
      <c r="Z6" s="307">
        <f t="shared" si="1"/>
        <v>4</v>
      </c>
      <c r="AA6" s="306" t="s">
        <v>583</v>
      </c>
      <c r="AB6" s="305">
        <f aca="true" t="shared" si="2" ref="AB6:AM6">SUM(AB7,AB16,AB28,AB38,AB52,AB57,AB70,AB71)</f>
        <v>86</v>
      </c>
      <c r="AC6" s="304">
        <f t="shared" si="2"/>
        <v>284</v>
      </c>
      <c r="AD6" s="304">
        <f t="shared" si="2"/>
        <v>32</v>
      </c>
      <c r="AE6" s="304">
        <f t="shared" si="2"/>
        <v>1</v>
      </c>
      <c r="AF6" s="304">
        <f t="shared" si="2"/>
        <v>151</v>
      </c>
      <c r="AG6" s="304">
        <f t="shared" si="2"/>
        <v>129</v>
      </c>
      <c r="AH6" s="304">
        <f t="shared" si="2"/>
        <v>7</v>
      </c>
      <c r="AI6" s="304">
        <f t="shared" si="2"/>
        <v>118</v>
      </c>
      <c r="AJ6" s="304">
        <f t="shared" si="2"/>
        <v>2</v>
      </c>
      <c r="AK6" s="304">
        <f t="shared" si="2"/>
        <v>34</v>
      </c>
      <c r="AL6" s="304">
        <f t="shared" si="2"/>
        <v>21</v>
      </c>
      <c r="AM6" s="307">
        <f t="shared" si="2"/>
        <v>52</v>
      </c>
      <c r="AN6" s="306" t="s">
        <v>583</v>
      </c>
      <c r="AO6" s="305">
        <f aca="true" t="shared" si="3" ref="AO6:AV6">SUM(AO7,AO16,AO28,AO38,AO52,AO57,AO70,AO71)</f>
        <v>85</v>
      </c>
      <c r="AP6" s="304">
        <f t="shared" si="3"/>
        <v>21</v>
      </c>
      <c r="AQ6" s="304">
        <f t="shared" si="3"/>
        <v>4</v>
      </c>
      <c r="AR6" s="304">
        <f t="shared" si="3"/>
        <v>22</v>
      </c>
      <c r="AS6" s="304">
        <f t="shared" si="3"/>
        <v>123</v>
      </c>
      <c r="AT6" s="304">
        <f t="shared" si="3"/>
        <v>4</v>
      </c>
      <c r="AU6" s="304">
        <f t="shared" si="3"/>
        <v>26</v>
      </c>
      <c r="AV6" s="307">
        <f t="shared" si="3"/>
        <v>12</v>
      </c>
      <c r="AW6" s="346"/>
      <c r="AX6" s="347"/>
      <c r="AY6" s="347"/>
      <c r="AZ6" s="347"/>
      <c r="BA6" s="347"/>
      <c r="BB6" s="347"/>
      <c r="BC6" s="347"/>
      <c r="BD6" s="347"/>
      <c r="BE6" s="347"/>
      <c r="BF6" s="347"/>
      <c r="BG6" s="347"/>
      <c r="BH6" s="347"/>
      <c r="BI6" s="347"/>
      <c r="BJ6" s="347"/>
      <c r="BK6" s="347"/>
      <c r="BL6" s="347"/>
      <c r="BM6" s="347"/>
      <c r="BN6" s="347"/>
      <c r="BO6" s="347"/>
    </row>
    <row r="7" spans="1:67" s="348" customFormat="1" ht="15" customHeight="1">
      <c r="A7" s="306" t="s">
        <v>582</v>
      </c>
      <c r="B7" s="304">
        <f aca="true" t="shared" si="4" ref="B7:M7">SUM(B8:B15)</f>
        <v>1190</v>
      </c>
      <c r="C7" s="304">
        <f t="shared" si="4"/>
        <v>227</v>
      </c>
      <c r="D7" s="304">
        <f t="shared" si="4"/>
        <v>24</v>
      </c>
      <c r="E7" s="304">
        <f t="shared" si="4"/>
        <v>54</v>
      </c>
      <c r="F7" s="304">
        <f t="shared" si="4"/>
        <v>65</v>
      </c>
      <c r="G7" s="304">
        <f t="shared" si="4"/>
        <v>17</v>
      </c>
      <c r="H7" s="304">
        <f t="shared" si="4"/>
        <v>26</v>
      </c>
      <c r="I7" s="304">
        <f t="shared" si="4"/>
        <v>13</v>
      </c>
      <c r="J7" s="304">
        <f t="shared" si="4"/>
        <v>15</v>
      </c>
      <c r="K7" s="304">
        <f t="shared" si="4"/>
        <v>26</v>
      </c>
      <c r="L7" s="304">
        <f t="shared" si="4"/>
        <v>1</v>
      </c>
      <c r="M7" s="307">
        <f t="shared" si="4"/>
        <v>8</v>
      </c>
      <c r="N7" s="306" t="s">
        <v>582</v>
      </c>
      <c r="O7" s="305">
        <f aca="true" t="shared" si="5" ref="O7:Z7">SUM(O8:O15)</f>
        <v>0</v>
      </c>
      <c r="P7" s="304">
        <f t="shared" si="5"/>
        <v>70</v>
      </c>
      <c r="Q7" s="304">
        <f t="shared" si="5"/>
        <v>60</v>
      </c>
      <c r="R7" s="304">
        <f t="shared" si="5"/>
        <v>1</v>
      </c>
      <c r="S7" s="304">
        <f t="shared" si="5"/>
        <v>87</v>
      </c>
      <c r="T7" s="304">
        <f t="shared" si="5"/>
        <v>9</v>
      </c>
      <c r="U7" s="304">
        <f t="shared" si="5"/>
        <v>19</v>
      </c>
      <c r="V7" s="304">
        <f t="shared" si="5"/>
        <v>8</v>
      </c>
      <c r="W7" s="304">
        <f t="shared" si="5"/>
        <v>2</v>
      </c>
      <c r="X7" s="304">
        <f t="shared" si="5"/>
        <v>17</v>
      </c>
      <c r="Y7" s="304">
        <f t="shared" si="5"/>
        <v>35</v>
      </c>
      <c r="Z7" s="307">
        <f t="shared" si="5"/>
        <v>1</v>
      </c>
      <c r="AA7" s="306" t="s">
        <v>582</v>
      </c>
      <c r="AB7" s="305">
        <f aca="true" t="shared" si="6" ref="AB7:AM7">SUM(AB8:AB15)</f>
        <v>31</v>
      </c>
      <c r="AC7" s="304">
        <f t="shared" si="6"/>
        <v>82</v>
      </c>
      <c r="AD7" s="304">
        <f t="shared" si="6"/>
        <v>12</v>
      </c>
      <c r="AE7" s="304">
        <f t="shared" si="6"/>
        <v>0</v>
      </c>
      <c r="AF7" s="304">
        <f t="shared" si="6"/>
        <v>47</v>
      </c>
      <c r="AG7" s="304">
        <f t="shared" si="6"/>
        <v>47</v>
      </c>
      <c r="AH7" s="304">
        <f t="shared" si="6"/>
        <v>3</v>
      </c>
      <c r="AI7" s="304">
        <f t="shared" si="6"/>
        <v>44</v>
      </c>
      <c r="AJ7" s="304">
        <f t="shared" si="6"/>
        <v>0</v>
      </c>
      <c r="AK7" s="304">
        <f t="shared" si="6"/>
        <v>9</v>
      </c>
      <c r="AL7" s="304">
        <f t="shared" si="6"/>
        <v>8</v>
      </c>
      <c r="AM7" s="307">
        <f t="shared" si="6"/>
        <v>21</v>
      </c>
      <c r="AN7" s="306" t="s">
        <v>582</v>
      </c>
      <c r="AO7" s="305">
        <f aca="true" t="shared" si="7" ref="AO7:AV7">SUM(AO8:AO15)</f>
        <v>30</v>
      </c>
      <c r="AP7" s="304">
        <f t="shared" si="7"/>
        <v>10</v>
      </c>
      <c r="AQ7" s="304">
        <f t="shared" si="7"/>
        <v>0</v>
      </c>
      <c r="AR7" s="304">
        <f t="shared" si="7"/>
        <v>12</v>
      </c>
      <c r="AS7" s="304">
        <f t="shared" si="7"/>
        <v>31</v>
      </c>
      <c r="AT7" s="304">
        <f t="shared" si="7"/>
        <v>0</v>
      </c>
      <c r="AU7" s="304">
        <f t="shared" si="7"/>
        <v>15</v>
      </c>
      <c r="AV7" s="307">
        <f t="shared" si="7"/>
        <v>3</v>
      </c>
      <c r="AW7" s="346"/>
      <c r="AX7" s="347"/>
      <c r="AY7" s="347"/>
      <c r="AZ7" s="347"/>
      <c r="BA7" s="347"/>
      <c r="BB7" s="347"/>
      <c r="BC7" s="347"/>
      <c r="BD7" s="347"/>
      <c r="BE7" s="347"/>
      <c r="BF7" s="347"/>
      <c r="BG7" s="347"/>
      <c r="BH7" s="347"/>
      <c r="BI7" s="347"/>
      <c r="BJ7" s="347"/>
      <c r="BK7" s="347"/>
      <c r="BL7" s="347"/>
      <c r="BM7" s="347"/>
      <c r="BN7" s="347"/>
      <c r="BO7" s="347"/>
    </row>
    <row r="8" spans="1:49" s="297" customFormat="1" ht="15" customHeight="1">
      <c r="A8" s="318" t="s">
        <v>581</v>
      </c>
      <c r="B8" s="316">
        <f>SUM(C8:AV8)</f>
        <v>949</v>
      </c>
      <c r="C8" s="316">
        <v>146</v>
      </c>
      <c r="D8" s="316">
        <v>23</v>
      </c>
      <c r="E8" s="316">
        <v>50</v>
      </c>
      <c r="F8" s="316">
        <v>52</v>
      </c>
      <c r="G8" s="316">
        <v>15</v>
      </c>
      <c r="H8" s="316">
        <v>22</v>
      </c>
      <c r="I8" s="316">
        <v>11</v>
      </c>
      <c r="J8" s="316">
        <v>11</v>
      </c>
      <c r="K8" s="316">
        <v>21</v>
      </c>
      <c r="L8" s="316" t="s">
        <v>30</v>
      </c>
      <c r="M8" s="319">
        <v>8</v>
      </c>
      <c r="N8" s="318" t="s">
        <v>581</v>
      </c>
      <c r="O8" s="317" t="s">
        <v>30</v>
      </c>
      <c r="P8" s="316">
        <v>62</v>
      </c>
      <c r="Q8" s="316">
        <v>51</v>
      </c>
      <c r="R8" s="316" t="s">
        <v>30</v>
      </c>
      <c r="S8" s="316">
        <v>64</v>
      </c>
      <c r="T8" s="316">
        <v>9</v>
      </c>
      <c r="U8" s="316">
        <v>18</v>
      </c>
      <c r="V8" s="316">
        <v>5</v>
      </c>
      <c r="W8" s="316">
        <v>2</v>
      </c>
      <c r="X8" s="316">
        <v>14</v>
      </c>
      <c r="Y8" s="316">
        <v>28</v>
      </c>
      <c r="Z8" s="319">
        <v>1</v>
      </c>
      <c r="AA8" s="318" t="s">
        <v>581</v>
      </c>
      <c r="AB8" s="317">
        <v>24</v>
      </c>
      <c r="AC8" s="316">
        <v>64</v>
      </c>
      <c r="AD8" s="316">
        <v>12</v>
      </c>
      <c r="AE8" s="316" t="s">
        <v>30</v>
      </c>
      <c r="AF8" s="316">
        <v>39</v>
      </c>
      <c r="AG8" s="316">
        <v>39</v>
      </c>
      <c r="AH8" s="316">
        <v>3</v>
      </c>
      <c r="AI8" s="316">
        <v>35</v>
      </c>
      <c r="AJ8" s="316" t="s">
        <v>30</v>
      </c>
      <c r="AK8" s="316">
        <v>7</v>
      </c>
      <c r="AL8" s="316">
        <v>4</v>
      </c>
      <c r="AM8" s="319">
        <v>19</v>
      </c>
      <c r="AN8" s="318" t="s">
        <v>581</v>
      </c>
      <c r="AO8" s="317">
        <v>24</v>
      </c>
      <c r="AP8" s="316">
        <v>10</v>
      </c>
      <c r="AQ8" s="316" t="s">
        <v>30</v>
      </c>
      <c r="AR8" s="316">
        <v>12</v>
      </c>
      <c r="AS8" s="316">
        <v>27</v>
      </c>
      <c r="AT8" s="316" t="s">
        <v>30</v>
      </c>
      <c r="AU8" s="316">
        <v>15</v>
      </c>
      <c r="AV8" s="311">
        <v>2</v>
      </c>
      <c r="AW8" s="289"/>
    </row>
    <row r="9" spans="1:49" s="297" customFormat="1" ht="15" customHeight="1">
      <c r="A9" s="314" t="s">
        <v>580</v>
      </c>
      <c r="B9" s="312">
        <f aca="true" t="shared" si="8" ref="B9:B15">SUM(C9:AV9)</f>
        <v>77</v>
      </c>
      <c r="C9" s="312">
        <v>32</v>
      </c>
      <c r="D9" s="312">
        <v>1</v>
      </c>
      <c r="E9" s="312">
        <v>1</v>
      </c>
      <c r="F9" s="312">
        <v>2</v>
      </c>
      <c r="G9" s="312" t="s">
        <v>30</v>
      </c>
      <c r="H9" s="312">
        <v>2</v>
      </c>
      <c r="I9" s="312" t="s">
        <v>30</v>
      </c>
      <c r="J9" s="312" t="s">
        <v>30</v>
      </c>
      <c r="K9" s="312">
        <v>1</v>
      </c>
      <c r="L9" s="312" t="s">
        <v>30</v>
      </c>
      <c r="M9" s="315" t="s">
        <v>30</v>
      </c>
      <c r="N9" s="314" t="s">
        <v>580</v>
      </c>
      <c r="O9" s="313" t="s">
        <v>30</v>
      </c>
      <c r="P9" s="312">
        <v>1</v>
      </c>
      <c r="Q9" s="312" t="s">
        <v>30</v>
      </c>
      <c r="R9" s="312">
        <v>1</v>
      </c>
      <c r="S9" s="312">
        <v>13</v>
      </c>
      <c r="T9" s="312" t="s">
        <v>30</v>
      </c>
      <c r="U9" s="312" t="s">
        <v>30</v>
      </c>
      <c r="V9" s="312" t="s">
        <v>30</v>
      </c>
      <c r="W9" s="312" t="s">
        <v>30</v>
      </c>
      <c r="X9" s="312" t="s">
        <v>30</v>
      </c>
      <c r="Y9" s="312">
        <v>3</v>
      </c>
      <c r="Z9" s="315" t="s">
        <v>30</v>
      </c>
      <c r="AA9" s="314" t="s">
        <v>580</v>
      </c>
      <c r="AB9" s="313">
        <v>5</v>
      </c>
      <c r="AC9" s="312">
        <v>6</v>
      </c>
      <c r="AD9" s="312" t="s">
        <v>30</v>
      </c>
      <c r="AE9" s="312" t="s">
        <v>30</v>
      </c>
      <c r="AF9" s="312">
        <v>2</v>
      </c>
      <c r="AG9" s="312">
        <v>2</v>
      </c>
      <c r="AH9" s="312" t="s">
        <v>30</v>
      </c>
      <c r="AI9" s="312">
        <v>5</v>
      </c>
      <c r="AJ9" s="312" t="s">
        <v>30</v>
      </c>
      <c r="AK9" s="312" t="s">
        <v>30</v>
      </c>
      <c r="AL9" s="312" t="s">
        <v>30</v>
      </c>
      <c r="AM9" s="315" t="s">
        <v>30</v>
      </c>
      <c r="AN9" s="314" t="s">
        <v>580</v>
      </c>
      <c r="AO9" s="313" t="s">
        <v>30</v>
      </c>
      <c r="AP9" s="312" t="s">
        <v>30</v>
      </c>
      <c r="AQ9" s="312" t="s">
        <v>30</v>
      </c>
      <c r="AR9" s="312" t="s">
        <v>30</v>
      </c>
      <c r="AS9" s="312" t="s">
        <v>30</v>
      </c>
      <c r="AT9" s="312" t="s">
        <v>30</v>
      </c>
      <c r="AU9" s="312" t="s">
        <v>30</v>
      </c>
      <c r="AV9" s="311" t="s">
        <v>30</v>
      </c>
      <c r="AW9" s="289"/>
    </row>
    <row r="10" spans="1:49" s="297" customFormat="1" ht="15" customHeight="1">
      <c r="A10" s="314" t="s">
        <v>579</v>
      </c>
      <c r="B10" s="312">
        <f t="shared" si="8"/>
        <v>87</v>
      </c>
      <c r="C10" s="312">
        <v>22</v>
      </c>
      <c r="D10" s="312" t="s">
        <v>30</v>
      </c>
      <c r="E10" s="312">
        <v>2</v>
      </c>
      <c r="F10" s="312">
        <v>6</v>
      </c>
      <c r="G10" s="312" t="s">
        <v>30</v>
      </c>
      <c r="H10" s="312">
        <v>2</v>
      </c>
      <c r="I10" s="312">
        <v>2</v>
      </c>
      <c r="J10" s="312">
        <v>4</v>
      </c>
      <c r="K10" s="312">
        <v>3</v>
      </c>
      <c r="L10" s="312" t="s">
        <v>30</v>
      </c>
      <c r="M10" s="315" t="s">
        <v>30</v>
      </c>
      <c r="N10" s="314" t="s">
        <v>579</v>
      </c>
      <c r="O10" s="313" t="s">
        <v>30</v>
      </c>
      <c r="P10" s="312">
        <v>4</v>
      </c>
      <c r="Q10" s="312">
        <v>3</v>
      </c>
      <c r="R10" s="312" t="s">
        <v>30</v>
      </c>
      <c r="S10" s="312">
        <v>4</v>
      </c>
      <c r="T10" s="312" t="s">
        <v>30</v>
      </c>
      <c r="U10" s="312">
        <v>1</v>
      </c>
      <c r="V10" s="312">
        <v>3</v>
      </c>
      <c r="W10" s="312" t="s">
        <v>30</v>
      </c>
      <c r="X10" s="312">
        <v>3</v>
      </c>
      <c r="Y10" s="312">
        <v>1</v>
      </c>
      <c r="Z10" s="315" t="s">
        <v>30</v>
      </c>
      <c r="AA10" s="314" t="s">
        <v>579</v>
      </c>
      <c r="AB10" s="313" t="s">
        <v>30</v>
      </c>
      <c r="AC10" s="312">
        <v>6</v>
      </c>
      <c r="AD10" s="312" t="s">
        <v>30</v>
      </c>
      <c r="AE10" s="312" t="s">
        <v>30</v>
      </c>
      <c r="AF10" s="312">
        <v>5</v>
      </c>
      <c r="AG10" s="312">
        <v>3</v>
      </c>
      <c r="AH10" s="312" t="s">
        <v>30</v>
      </c>
      <c r="AI10" s="312">
        <v>2</v>
      </c>
      <c r="AJ10" s="312" t="s">
        <v>30</v>
      </c>
      <c r="AK10" s="312">
        <v>2</v>
      </c>
      <c r="AL10" s="312">
        <v>2</v>
      </c>
      <c r="AM10" s="315">
        <v>2</v>
      </c>
      <c r="AN10" s="314" t="s">
        <v>579</v>
      </c>
      <c r="AO10" s="313">
        <v>4</v>
      </c>
      <c r="AP10" s="312" t="s">
        <v>30</v>
      </c>
      <c r="AQ10" s="312" t="s">
        <v>30</v>
      </c>
      <c r="AR10" s="312" t="s">
        <v>30</v>
      </c>
      <c r="AS10" s="312" t="s">
        <v>30</v>
      </c>
      <c r="AT10" s="312" t="s">
        <v>30</v>
      </c>
      <c r="AU10" s="312" t="s">
        <v>30</v>
      </c>
      <c r="AV10" s="311">
        <v>1</v>
      </c>
      <c r="AW10" s="289"/>
    </row>
    <row r="11" spans="1:49" s="297" customFormat="1" ht="15" customHeight="1">
      <c r="A11" s="314" t="s">
        <v>578</v>
      </c>
      <c r="B11" s="312">
        <f t="shared" si="8"/>
        <v>27</v>
      </c>
      <c r="C11" s="312">
        <v>9</v>
      </c>
      <c r="D11" s="312" t="s">
        <v>30</v>
      </c>
      <c r="E11" s="312" t="s">
        <v>30</v>
      </c>
      <c r="F11" s="312">
        <v>1</v>
      </c>
      <c r="G11" s="312" t="s">
        <v>30</v>
      </c>
      <c r="H11" s="312" t="s">
        <v>30</v>
      </c>
      <c r="I11" s="312" t="s">
        <v>30</v>
      </c>
      <c r="J11" s="312" t="s">
        <v>30</v>
      </c>
      <c r="K11" s="312">
        <v>1</v>
      </c>
      <c r="L11" s="312" t="s">
        <v>30</v>
      </c>
      <c r="M11" s="315" t="s">
        <v>30</v>
      </c>
      <c r="N11" s="314" t="s">
        <v>578</v>
      </c>
      <c r="O11" s="313" t="s">
        <v>30</v>
      </c>
      <c r="P11" s="312">
        <v>1</v>
      </c>
      <c r="Q11" s="312">
        <v>5</v>
      </c>
      <c r="R11" s="312" t="s">
        <v>30</v>
      </c>
      <c r="S11" s="312">
        <v>2</v>
      </c>
      <c r="T11" s="312" t="s">
        <v>30</v>
      </c>
      <c r="U11" s="312" t="s">
        <v>30</v>
      </c>
      <c r="V11" s="312" t="s">
        <v>30</v>
      </c>
      <c r="W11" s="312" t="s">
        <v>30</v>
      </c>
      <c r="X11" s="312" t="s">
        <v>30</v>
      </c>
      <c r="Y11" s="312" t="s">
        <v>30</v>
      </c>
      <c r="Z11" s="315" t="s">
        <v>30</v>
      </c>
      <c r="AA11" s="314" t="s">
        <v>578</v>
      </c>
      <c r="AB11" s="313" t="s">
        <v>30</v>
      </c>
      <c r="AC11" s="312">
        <v>2</v>
      </c>
      <c r="AD11" s="312" t="s">
        <v>30</v>
      </c>
      <c r="AE11" s="312" t="s">
        <v>30</v>
      </c>
      <c r="AF11" s="312">
        <v>1</v>
      </c>
      <c r="AG11" s="312">
        <v>2</v>
      </c>
      <c r="AH11" s="312" t="s">
        <v>30</v>
      </c>
      <c r="AI11" s="312">
        <v>2</v>
      </c>
      <c r="AJ11" s="312" t="s">
        <v>30</v>
      </c>
      <c r="AK11" s="312" t="s">
        <v>30</v>
      </c>
      <c r="AL11" s="312">
        <v>1</v>
      </c>
      <c r="AM11" s="315" t="s">
        <v>30</v>
      </c>
      <c r="AN11" s="314" t="s">
        <v>578</v>
      </c>
      <c r="AO11" s="313" t="s">
        <v>30</v>
      </c>
      <c r="AP11" s="312" t="s">
        <v>30</v>
      </c>
      <c r="AQ11" s="312" t="s">
        <v>30</v>
      </c>
      <c r="AR11" s="312" t="s">
        <v>30</v>
      </c>
      <c r="AS11" s="312" t="s">
        <v>30</v>
      </c>
      <c r="AT11" s="312" t="s">
        <v>30</v>
      </c>
      <c r="AU11" s="312" t="s">
        <v>30</v>
      </c>
      <c r="AV11" s="311" t="s">
        <v>30</v>
      </c>
      <c r="AW11" s="289"/>
    </row>
    <row r="12" spans="1:49" s="297" customFormat="1" ht="15" customHeight="1">
      <c r="A12" s="314" t="s">
        <v>577</v>
      </c>
      <c r="B12" s="312">
        <f t="shared" si="8"/>
        <v>3</v>
      </c>
      <c r="C12" s="312">
        <v>3</v>
      </c>
      <c r="D12" s="312" t="s">
        <v>30</v>
      </c>
      <c r="E12" s="312" t="s">
        <v>30</v>
      </c>
      <c r="F12" s="312" t="s">
        <v>30</v>
      </c>
      <c r="G12" s="312" t="s">
        <v>30</v>
      </c>
      <c r="H12" s="312" t="s">
        <v>30</v>
      </c>
      <c r="I12" s="312" t="s">
        <v>30</v>
      </c>
      <c r="J12" s="312" t="s">
        <v>30</v>
      </c>
      <c r="K12" s="312" t="s">
        <v>30</v>
      </c>
      <c r="L12" s="312" t="s">
        <v>30</v>
      </c>
      <c r="M12" s="315" t="s">
        <v>30</v>
      </c>
      <c r="N12" s="314" t="s">
        <v>577</v>
      </c>
      <c r="O12" s="313" t="s">
        <v>30</v>
      </c>
      <c r="P12" s="312" t="s">
        <v>30</v>
      </c>
      <c r="Q12" s="312" t="s">
        <v>30</v>
      </c>
      <c r="R12" s="312" t="s">
        <v>30</v>
      </c>
      <c r="S12" s="312" t="s">
        <v>30</v>
      </c>
      <c r="T12" s="312" t="s">
        <v>30</v>
      </c>
      <c r="U12" s="312" t="s">
        <v>30</v>
      </c>
      <c r="V12" s="312" t="s">
        <v>30</v>
      </c>
      <c r="W12" s="312" t="s">
        <v>30</v>
      </c>
      <c r="X12" s="312" t="s">
        <v>30</v>
      </c>
      <c r="Y12" s="312" t="s">
        <v>30</v>
      </c>
      <c r="Z12" s="315" t="s">
        <v>30</v>
      </c>
      <c r="AA12" s="314" t="s">
        <v>577</v>
      </c>
      <c r="AB12" s="313" t="s">
        <v>30</v>
      </c>
      <c r="AC12" s="312" t="s">
        <v>30</v>
      </c>
      <c r="AD12" s="312" t="s">
        <v>30</v>
      </c>
      <c r="AE12" s="312" t="s">
        <v>30</v>
      </c>
      <c r="AF12" s="312" t="s">
        <v>30</v>
      </c>
      <c r="AG12" s="312" t="s">
        <v>30</v>
      </c>
      <c r="AH12" s="312" t="s">
        <v>30</v>
      </c>
      <c r="AI12" s="312" t="s">
        <v>30</v>
      </c>
      <c r="AJ12" s="312" t="s">
        <v>30</v>
      </c>
      <c r="AK12" s="312" t="s">
        <v>30</v>
      </c>
      <c r="AL12" s="312" t="s">
        <v>30</v>
      </c>
      <c r="AM12" s="315" t="s">
        <v>30</v>
      </c>
      <c r="AN12" s="314" t="s">
        <v>577</v>
      </c>
      <c r="AO12" s="313" t="s">
        <v>30</v>
      </c>
      <c r="AP12" s="312" t="s">
        <v>30</v>
      </c>
      <c r="AQ12" s="312" t="s">
        <v>30</v>
      </c>
      <c r="AR12" s="312" t="s">
        <v>30</v>
      </c>
      <c r="AS12" s="312" t="s">
        <v>30</v>
      </c>
      <c r="AT12" s="312" t="s">
        <v>30</v>
      </c>
      <c r="AU12" s="312" t="s">
        <v>30</v>
      </c>
      <c r="AV12" s="311" t="s">
        <v>30</v>
      </c>
      <c r="AW12" s="289"/>
    </row>
    <row r="13" spans="1:49" s="297" customFormat="1" ht="15" customHeight="1">
      <c r="A13" s="314" t="s">
        <v>576</v>
      </c>
      <c r="B13" s="312">
        <f t="shared" si="8"/>
        <v>35</v>
      </c>
      <c r="C13" s="312">
        <v>6</v>
      </c>
      <c r="D13" s="312" t="s">
        <v>30</v>
      </c>
      <c r="E13" s="312">
        <v>1</v>
      </c>
      <c r="F13" s="312">
        <v>4</v>
      </c>
      <c r="G13" s="312">
        <v>2</v>
      </c>
      <c r="H13" s="312" t="s">
        <v>30</v>
      </c>
      <c r="I13" s="312" t="s">
        <v>30</v>
      </c>
      <c r="J13" s="312" t="s">
        <v>30</v>
      </c>
      <c r="K13" s="312" t="s">
        <v>30</v>
      </c>
      <c r="L13" s="312" t="s">
        <v>30</v>
      </c>
      <c r="M13" s="315" t="s">
        <v>30</v>
      </c>
      <c r="N13" s="314" t="s">
        <v>576</v>
      </c>
      <c r="O13" s="313" t="s">
        <v>30</v>
      </c>
      <c r="P13" s="312">
        <v>2</v>
      </c>
      <c r="Q13" s="312">
        <v>1</v>
      </c>
      <c r="R13" s="312" t="s">
        <v>30</v>
      </c>
      <c r="S13" s="312">
        <v>4</v>
      </c>
      <c r="T13" s="312" t="s">
        <v>30</v>
      </c>
      <c r="U13" s="312" t="s">
        <v>30</v>
      </c>
      <c r="V13" s="312" t="s">
        <v>30</v>
      </c>
      <c r="W13" s="312" t="s">
        <v>30</v>
      </c>
      <c r="X13" s="312" t="s">
        <v>30</v>
      </c>
      <c r="Y13" s="312">
        <v>2</v>
      </c>
      <c r="Z13" s="315" t="s">
        <v>30</v>
      </c>
      <c r="AA13" s="314" t="s">
        <v>576</v>
      </c>
      <c r="AB13" s="313">
        <v>2</v>
      </c>
      <c r="AC13" s="312">
        <v>3</v>
      </c>
      <c r="AD13" s="312" t="s">
        <v>30</v>
      </c>
      <c r="AE13" s="312" t="s">
        <v>30</v>
      </c>
      <c r="AF13" s="312" t="s">
        <v>30</v>
      </c>
      <c r="AG13" s="312">
        <v>1</v>
      </c>
      <c r="AH13" s="312" t="s">
        <v>30</v>
      </c>
      <c r="AI13" s="312" t="s">
        <v>30</v>
      </c>
      <c r="AJ13" s="312" t="s">
        <v>30</v>
      </c>
      <c r="AK13" s="312" t="s">
        <v>30</v>
      </c>
      <c r="AL13" s="312">
        <v>1</v>
      </c>
      <c r="AM13" s="315" t="s">
        <v>30</v>
      </c>
      <c r="AN13" s="314" t="s">
        <v>576</v>
      </c>
      <c r="AO13" s="313">
        <v>2</v>
      </c>
      <c r="AP13" s="312" t="s">
        <v>30</v>
      </c>
      <c r="AQ13" s="312" t="s">
        <v>30</v>
      </c>
      <c r="AR13" s="312" t="s">
        <v>30</v>
      </c>
      <c r="AS13" s="312">
        <v>4</v>
      </c>
      <c r="AT13" s="312" t="s">
        <v>30</v>
      </c>
      <c r="AU13" s="312" t="s">
        <v>30</v>
      </c>
      <c r="AV13" s="311" t="s">
        <v>30</v>
      </c>
      <c r="AW13" s="289"/>
    </row>
    <row r="14" spans="1:49" s="297" customFormat="1" ht="15" customHeight="1">
      <c r="A14" s="314" t="s">
        <v>575</v>
      </c>
      <c r="B14" s="312">
        <f t="shared" si="8"/>
        <v>12</v>
      </c>
      <c r="C14" s="312">
        <v>9</v>
      </c>
      <c r="D14" s="312" t="s">
        <v>30</v>
      </c>
      <c r="E14" s="312" t="s">
        <v>30</v>
      </c>
      <c r="F14" s="312" t="s">
        <v>30</v>
      </c>
      <c r="G14" s="312" t="s">
        <v>30</v>
      </c>
      <c r="H14" s="312" t="s">
        <v>30</v>
      </c>
      <c r="I14" s="312" t="s">
        <v>30</v>
      </c>
      <c r="J14" s="312" t="s">
        <v>30</v>
      </c>
      <c r="K14" s="312" t="s">
        <v>30</v>
      </c>
      <c r="L14" s="312">
        <v>1</v>
      </c>
      <c r="M14" s="315" t="s">
        <v>30</v>
      </c>
      <c r="N14" s="314" t="s">
        <v>575</v>
      </c>
      <c r="O14" s="313" t="s">
        <v>30</v>
      </c>
      <c r="P14" s="312" t="s">
        <v>30</v>
      </c>
      <c r="Q14" s="312" t="s">
        <v>30</v>
      </c>
      <c r="R14" s="312" t="s">
        <v>30</v>
      </c>
      <c r="S14" s="312" t="s">
        <v>30</v>
      </c>
      <c r="T14" s="312" t="s">
        <v>30</v>
      </c>
      <c r="U14" s="312" t="s">
        <v>30</v>
      </c>
      <c r="V14" s="312" t="s">
        <v>30</v>
      </c>
      <c r="W14" s="312" t="s">
        <v>30</v>
      </c>
      <c r="X14" s="312" t="s">
        <v>30</v>
      </c>
      <c r="Y14" s="312">
        <v>1</v>
      </c>
      <c r="Z14" s="315" t="s">
        <v>30</v>
      </c>
      <c r="AA14" s="314" t="s">
        <v>575</v>
      </c>
      <c r="AB14" s="313" t="s">
        <v>30</v>
      </c>
      <c r="AC14" s="312">
        <v>1</v>
      </c>
      <c r="AD14" s="312" t="s">
        <v>30</v>
      </c>
      <c r="AE14" s="312" t="s">
        <v>30</v>
      </c>
      <c r="AF14" s="312" t="s">
        <v>30</v>
      </c>
      <c r="AG14" s="312" t="s">
        <v>30</v>
      </c>
      <c r="AH14" s="312" t="s">
        <v>30</v>
      </c>
      <c r="AI14" s="312" t="s">
        <v>30</v>
      </c>
      <c r="AJ14" s="312" t="s">
        <v>30</v>
      </c>
      <c r="AK14" s="312" t="s">
        <v>30</v>
      </c>
      <c r="AL14" s="312" t="s">
        <v>30</v>
      </c>
      <c r="AM14" s="315" t="s">
        <v>30</v>
      </c>
      <c r="AN14" s="314" t="s">
        <v>575</v>
      </c>
      <c r="AO14" s="313" t="s">
        <v>30</v>
      </c>
      <c r="AP14" s="312" t="s">
        <v>30</v>
      </c>
      <c r="AQ14" s="312" t="s">
        <v>30</v>
      </c>
      <c r="AR14" s="312" t="s">
        <v>30</v>
      </c>
      <c r="AS14" s="312" t="s">
        <v>30</v>
      </c>
      <c r="AT14" s="312" t="s">
        <v>30</v>
      </c>
      <c r="AU14" s="312" t="s">
        <v>30</v>
      </c>
      <c r="AV14" s="311" t="s">
        <v>30</v>
      </c>
      <c r="AW14" s="289"/>
    </row>
    <row r="15" spans="1:49" s="297" customFormat="1" ht="15" customHeight="1">
      <c r="A15" s="310" t="s">
        <v>574</v>
      </c>
      <c r="B15" s="303">
        <f t="shared" si="8"/>
        <v>0</v>
      </c>
      <c r="C15" s="303" t="s">
        <v>30</v>
      </c>
      <c r="D15" s="303" t="s">
        <v>30</v>
      </c>
      <c r="E15" s="303" t="s">
        <v>30</v>
      </c>
      <c r="F15" s="303" t="s">
        <v>30</v>
      </c>
      <c r="G15" s="303" t="s">
        <v>30</v>
      </c>
      <c r="H15" s="303" t="s">
        <v>30</v>
      </c>
      <c r="I15" s="303" t="s">
        <v>30</v>
      </c>
      <c r="J15" s="303" t="s">
        <v>30</v>
      </c>
      <c r="K15" s="303" t="s">
        <v>30</v>
      </c>
      <c r="L15" s="303" t="s">
        <v>30</v>
      </c>
      <c r="M15" s="302" t="s">
        <v>30</v>
      </c>
      <c r="N15" s="310" t="s">
        <v>574</v>
      </c>
      <c r="O15" s="309" t="s">
        <v>30</v>
      </c>
      <c r="P15" s="303" t="s">
        <v>30</v>
      </c>
      <c r="Q15" s="303" t="s">
        <v>30</v>
      </c>
      <c r="R15" s="303" t="s">
        <v>30</v>
      </c>
      <c r="S15" s="303" t="s">
        <v>30</v>
      </c>
      <c r="T15" s="303" t="s">
        <v>30</v>
      </c>
      <c r="U15" s="303" t="s">
        <v>30</v>
      </c>
      <c r="V15" s="303" t="s">
        <v>30</v>
      </c>
      <c r="W15" s="303" t="s">
        <v>30</v>
      </c>
      <c r="X15" s="303" t="s">
        <v>30</v>
      </c>
      <c r="Y15" s="303" t="s">
        <v>30</v>
      </c>
      <c r="Z15" s="302" t="s">
        <v>30</v>
      </c>
      <c r="AA15" s="310" t="s">
        <v>574</v>
      </c>
      <c r="AB15" s="309" t="s">
        <v>30</v>
      </c>
      <c r="AC15" s="303" t="s">
        <v>30</v>
      </c>
      <c r="AD15" s="303" t="s">
        <v>30</v>
      </c>
      <c r="AE15" s="303" t="s">
        <v>30</v>
      </c>
      <c r="AF15" s="303" t="s">
        <v>30</v>
      </c>
      <c r="AG15" s="303" t="s">
        <v>30</v>
      </c>
      <c r="AH15" s="303" t="s">
        <v>30</v>
      </c>
      <c r="AI15" s="303" t="s">
        <v>30</v>
      </c>
      <c r="AJ15" s="303" t="s">
        <v>30</v>
      </c>
      <c r="AK15" s="303" t="s">
        <v>30</v>
      </c>
      <c r="AL15" s="303" t="s">
        <v>30</v>
      </c>
      <c r="AM15" s="302" t="s">
        <v>30</v>
      </c>
      <c r="AN15" s="310" t="s">
        <v>574</v>
      </c>
      <c r="AO15" s="309" t="s">
        <v>30</v>
      </c>
      <c r="AP15" s="303" t="s">
        <v>30</v>
      </c>
      <c r="AQ15" s="303" t="s">
        <v>30</v>
      </c>
      <c r="AR15" s="303" t="s">
        <v>30</v>
      </c>
      <c r="AS15" s="303" t="s">
        <v>30</v>
      </c>
      <c r="AT15" s="303" t="s">
        <v>30</v>
      </c>
      <c r="AU15" s="303" t="s">
        <v>30</v>
      </c>
      <c r="AV15" s="308" t="s">
        <v>30</v>
      </c>
      <c r="AW15" s="289"/>
    </row>
    <row r="16" spans="1:67" s="348" customFormat="1" ht="15" customHeight="1">
      <c r="A16" s="306" t="s">
        <v>573</v>
      </c>
      <c r="B16" s="304">
        <f aca="true" t="shared" si="9" ref="B16:M16">SUM(B17:B27)</f>
        <v>198</v>
      </c>
      <c r="C16" s="304">
        <f t="shared" si="9"/>
        <v>84</v>
      </c>
      <c r="D16" s="304">
        <f t="shared" si="9"/>
        <v>1</v>
      </c>
      <c r="E16" s="304">
        <f t="shared" si="9"/>
        <v>6</v>
      </c>
      <c r="F16" s="304">
        <f t="shared" si="9"/>
        <v>4</v>
      </c>
      <c r="G16" s="304">
        <f t="shared" si="9"/>
        <v>0</v>
      </c>
      <c r="H16" s="304">
        <f t="shared" si="9"/>
        <v>0</v>
      </c>
      <c r="I16" s="304">
        <f t="shared" si="9"/>
        <v>0</v>
      </c>
      <c r="J16" s="304">
        <f t="shared" si="9"/>
        <v>0</v>
      </c>
      <c r="K16" s="304">
        <f t="shared" si="9"/>
        <v>2</v>
      </c>
      <c r="L16" s="304">
        <f t="shared" si="9"/>
        <v>0</v>
      </c>
      <c r="M16" s="307">
        <f t="shared" si="9"/>
        <v>0</v>
      </c>
      <c r="N16" s="306" t="s">
        <v>573</v>
      </c>
      <c r="O16" s="305">
        <f aca="true" t="shared" si="10" ref="O16:Z16">SUM(O17:O27)</f>
        <v>0</v>
      </c>
      <c r="P16" s="304">
        <f t="shared" si="10"/>
        <v>18</v>
      </c>
      <c r="Q16" s="304">
        <f t="shared" si="10"/>
        <v>8</v>
      </c>
      <c r="R16" s="304">
        <f t="shared" si="10"/>
        <v>1</v>
      </c>
      <c r="S16" s="304">
        <f t="shared" si="10"/>
        <v>13</v>
      </c>
      <c r="T16" s="304">
        <f t="shared" si="10"/>
        <v>0</v>
      </c>
      <c r="U16" s="304">
        <f t="shared" si="10"/>
        <v>1</v>
      </c>
      <c r="V16" s="304">
        <f t="shared" si="10"/>
        <v>0</v>
      </c>
      <c r="W16" s="304">
        <f t="shared" si="10"/>
        <v>0</v>
      </c>
      <c r="X16" s="304">
        <f t="shared" si="10"/>
        <v>0</v>
      </c>
      <c r="Y16" s="304">
        <f t="shared" si="10"/>
        <v>3</v>
      </c>
      <c r="Z16" s="307">
        <f t="shared" si="10"/>
        <v>0</v>
      </c>
      <c r="AA16" s="306" t="s">
        <v>573</v>
      </c>
      <c r="AB16" s="305">
        <f aca="true" t="shared" si="11" ref="AB16:AM16">SUM(AB17:AB27)</f>
        <v>2</v>
      </c>
      <c r="AC16" s="304">
        <f t="shared" si="11"/>
        <v>23</v>
      </c>
      <c r="AD16" s="304">
        <f t="shared" si="11"/>
        <v>0</v>
      </c>
      <c r="AE16" s="304">
        <f t="shared" si="11"/>
        <v>0</v>
      </c>
      <c r="AF16" s="304">
        <f t="shared" si="11"/>
        <v>9</v>
      </c>
      <c r="AG16" s="304">
        <f t="shared" si="11"/>
        <v>8</v>
      </c>
      <c r="AH16" s="304">
        <f t="shared" si="11"/>
        <v>0</v>
      </c>
      <c r="AI16" s="304">
        <f t="shared" si="11"/>
        <v>6</v>
      </c>
      <c r="AJ16" s="304">
        <f t="shared" si="11"/>
        <v>0</v>
      </c>
      <c r="AK16" s="304">
        <f t="shared" si="11"/>
        <v>0</v>
      </c>
      <c r="AL16" s="304">
        <f t="shared" si="11"/>
        <v>0</v>
      </c>
      <c r="AM16" s="307">
        <f t="shared" si="11"/>
        <v>1</v>
      </c>
      <c r="AN16" s="306" t="s">
        <v>573</v>
      </c>
      <c r="AO16" s="305">
        <f aca="true" t="shared" si="12" ref="AO16:AV16">SUM(AO17:AO27)</f>
        <v>3</v>
      </c>
      <c r="AP16" s="304">
        <f t="shared" si="12"/>
        <v>1</v>
      </c>
      <c r="AQ16" s="304">
        <f t="shared" si="12"/>
        <v>0</v>
      </c>
      <c r="AR16" s="304">
        <f t="shared" si="12"/>
        <v>0</v>
      </c>
      <c r="AS16" s="304">
        <f t="shared" si="12"/>
        <v>2</v>
      </c>
      <c r="AT16" s="304">
        <f t="shared" si="12"/>
        <v>2</v>
      </c>
      <c r="AU16" s="303">
        <f t="shared" si="12"/>
        <v>0</v>
      </c>
      <c r="AV16" s="307">
        <f t="shared" si="12"/>
        <v>0</v>
      </c>
      <c r="AW16" s="346"/>
      <c r="AX16" s="347"/>
      <c r="AY16" s="347"/>
      <c r="AZ16" s="347"/>
      <c r="BA16" s="347"/>
      <c r="BB16" s="347"/>
      <c r="BC16" s="347"/>
      <c r="BD16" s="347"/>
      <c r="BE16" s="347"/>
      <c r="BF16" s="347"/>
      <c r="BG16" s="347"/>
      <c r="BH16" s="347"/>
      <c r="BI16" s="347"/>
      <c r="BJ16" s="347"/>
      <c r="BK16" s="347"/>
      <c r="BL16" s="347"/>
      <c r="BM16" s="347"/>
      <c r="BN16" s="347"/>
      <c r="BO16" s="347"/>
    </row>
    <row r="17" spans="1:49" s="297" customFormat="1" ht="15" customHeight="1">
      <c r="A17" s="318" t="s">
        <v>572</v>
      </c>
      <c r="B17" s="316">
        <f aca="true" t="shared" si="13" ref="B17:B27">SUM(C17:AV17)</f>
        <v>113</v>
      </c>
      <c r="C17" s="316">
        <v>37</v>
      </c>
      <c r="D17" s="316" t="s">
        <v>30</v>
      </c>
      <c r="E17" s="316">
        <v>4</v>
      </c>
      <c r="F17" s="316">
        <v>2</v>
      </c>
      <c r="G17" s="316" t="s">
        <v>30</v>
      </c>
      <c r="H17" s="316" t="s">
        <v>30</v>
      </c>
      <c r="I17" s="316" t="s">
        <v>30</v>
      </c>
      <c r="J17" s="316" t="s">
        <v>30</v>
      </c>
      <c r="K17" s="316">
        <v>2</v>
      </c>
      <c r="L17" s="316" t="s">
        <v>30</v>
      </c>
      <c r="M17" s="319" t="s">
        <v>30</v>
      </c>
      <c r="N17" s="318" t="s">
        <v>572</v>
      </c>
      <c r="O17" s="317" t="s">
        <v>30</v>
      </c>
      <c r="P17" s="316">
        <v>13</v>
      </c>
      <c r="Q17" s="316">
        <v>6</v>
      </c>
      <c r="R17" s="316" t="s">
        <v>30</v>
      </c>
      <c r="S17" s="316">
        <v>10</v>
      </c>
      <c r="T17" s="316" t="s">
        <v>30</v>
      </c>
      <c r="U17" s="316">
        <v>1</v>
      </c>
      <c r="V17" s="316" t="s">
        <v>30</v>
      </c>
      <c r="W17" s="316" t="s">
        <v>30</v>
      </c>
      <c r="X17" s="316" t="s">
        <v>30</v>
      </c>
      <c r="Y17" s="316">
        <v>1</v>
      </c>
      <c r="Z17" s="319" t="s">
        <v>30</v>
      </c>
      <c r="AA17" s="318" t="s">
        <v>572</v>
      </c>
      <c r="AB17" s="317">
        <v>2</v>
      </c>
      <c r="AC17" s="316">
        <v>12</v>
      </c>
      <c r="AD17" s="316" t="s">
        <v>30</v>
      </c>
      <c r="AE17" s="316" t="s">
        <v>30</v>
      </c>
      <c r="AF17" s="316">
        <v>4</v>
      </c>
      <c r="AG17" s="316">
        <v>6</v>
      </c>
      <c r="AH17" s="316" t="s">
        <v>30</v>
      </c>
      <c r="AI17" s="316">
        <v>6</v>
      </c>
      <c r="AJ17" s="316" t="s">
        <v>30</v>
      </c>
      <c r="AK17" s="316" t="s">
        <v>30</v>
      </c>
      <c r="AL17" s="316" t="s">
        <v>30</v>
      </c>
      <c r="AM17" s="319">
        <v>1</v>
      </c>
      <c r="AN17" s="318" t="s">
        <v>572</v>
      </c>
      <c r="AO17" s="317">
        <v>2</v>
      </c>
      <c r="AP17" s="316">
        <v>1</v>
      </c>
      <c r="AQ17" s="316" t="s">
        <v>30</v>
      </c>
      <c r="AR17" s="316" t="s">
        <v>30</v>
      </c>
      <c r="AS17" s="316">
        <v>2</v>
      </c>
      <c r="AT17" s="316">
        <v>1</v>
      </c>
      <c r="AU17" s="316" t="s">
        <v>30</v>
      </c>
      <c r="AV17" s="311" t="s">
        <v>30</v>
      </c>
      <c r="AW17" s="289"/>
    </row>
    <row r="18" spans="1:49" s="297" customFormat="1" ht="15" customHeight="1">
      <c r="A18" s="314" t="s">
        <v>571</v>
      </c>
      <c r="B18" s="312">
        <f t="shared" si="13"/>
        <v>26</v>
      </c>
      <c r="C18" s="312">
        <v>11</v>
      </c>
      <c r="D18" s="312" t="s">
        <v>30</v>
      </c>
      <c r="E18" s="312" t="s">
        <v>30</v>
      </c>
      <c r="F18" s="312">
        <v>2</v>
      </c>
      <c r="G18" s="312" t="s">
        <v>30</v>
      </c>
      <c r="H18" s="312" t="s">
        <v>30</v>
      </c>
      <c r="I18" s="312" t="s">
        <v>30</v>
      </c>
      <c r="J18" s="312" t="s">
        <v>30</v>
      </c>
      <c r="K18" s="312" t="s">
        <v>30</v>
      </c>
      <c r="L18" s="312" t="s">
        <v>30</v>
      </c>
      <c r="M18" s="315" t="s">
        <v>30</v>
      </c>
      <c r="N18" s="314" t="s">
        <v>571</v>
      </c>
      <c r="O18" s="313" t="s">
        <v>30</v>
      </c>
      <c r="P18" s="312">
        <v>2</v>
      </c>
      <c r="Q18" s="312">
        <v>1</v>
      </c>
      <c r="R18" s="312" t="s">
        <v>30</v>
      </c>
      <c r="S18" s="312">
        <v>1</v>
      </c>
      <c r="T18" s="312" t="s">
        <v>30</v>
      </c>
      <c r="U18" s="312" t="s">
        <v>30</v>
      </c>
      <c r="V18" s="312" t="s">
        <v>30</v>
      </c>
      <c r="W18" s="312" t="s">
        <v>30</v>
      </c>
      <c r="X18" s="312" t="s">
        <v>30</v>
      </c>
      <c r="Y18" s="312">
        <v>1</v>
      </c>
      <c r="Z18" s="315" t="s">
        <v>30</v>
      </c>
      <c r="AA18" s="314" t="s">
        <v>571</v>
      </c>
      <c r="AB18" s="313" t="s">
        <v>30</v>
      </c>
      <c r="AC18" s="312">
        <v>3</v>
      </c>
      <c r="AD18" s="312" t="s">
        <v>30</v>
      </c>
      <c r="AE18" s="312" t="s">
        <v>30</v>
      </c>
      <c r="AF18" s="312">
        <v>2</v>
      </c>
      <c r="AG18" s="312">
        <v>1</v>
      </c>
      <c r="AH18" s="312" t="s">
        <v>30</v>
      </c>
      <c r="AI18" s="312" t="s">
        <v>30</v>
      </c>
      <c r="AJ18" s="312" t="s">
        <v>30</v>
      </c>
      <c r="AK18" s="312" t="s">
        <v>30</v>
      </c>
      <c r="AL18" s="312" t="s">
        <v>30</v>
      </c>
      <c r="AM18" s="315" t="s">
        <v>30</v>
      </c>
      <c r="AN18" s="314" t="s">
        <v>571</v>
      </c>
      <c r="AO18" s="313">
        <v>1</v>
      </c>
      <c r="AP18" s="312" t="s">
        <v>30</v>
      </c>
      <c r="AQ18" s="312" t="s">
        <v>30</v>
      </c>
      <c r="AR18" s="312" t="s">
        <v>30</v>
      </c>
      <c r="AS18" s="312" t="s">
        <v>30</v>
      </c>
      <c r="AT18" s="312">
        <v>1</v>
      </c>
      <c r="AU18" s="312" t="s">
        <v>30</v>
      </c>
      <c r="AV18" s="311" t="s">
        <v>30</v>
      </c>
      <c r="AW18" s="289"/>
    </row>
    <row r="19" spans="1:49" s="297" customFormat="1" ht="15" customHeight="1">
      <c r="A19" s="314" t="s">
        <v>570</v>
      </c>
      <c r="B19" s="312">
        <f t="shared" si="13"/>
        <v>7</v>
      </c>
      <c r="C19" s="312">
        <v>4</v>
      </c>
      <c r="D19" s="312" t="s">
        <v>30</v>
      </c>
      <c r="E19" s="312">
        <v>1</v>
      </c>
      <c r="F19" s="312" t="s">
        <v>30</v>
      </c>
      <c r="G19" s="312" t="s">
        <v>30</v>
      </c>
      <c r="H19" s="312" t="s">
        <v>30</v>
      </c>
      <c r="I19" s="312" t="s">
        <v>30</v>
      </c>
      <c r="J19" s="312" t="s">
        <v>30</v>
      </c>
      <c r="K19" s="312" t="s">
        <v>30</v>
      </c>
      <c r="L19" s="312" t="s">
        <v>30</v>
      </c>
      <c r="M19" s="315" t="s">
        <v>30</v>
      </c>
      <c r="N19" s="314" t="s">
        <v>570</v>
      </c>
      <c r="O19" s="313" t="s">
        <v>30</v>
      </c>
      <c r="P19" s="312">
        <v>1</v>
      </c>
      <c r="Q19" s="312" t="s">
        <v>30</v>
      </c>
      <c r="R19" s="312" t="s">
        <v>30</v>
      </c>
      <c r="S19" s="312" t="s">
        <v>30</v>
      </c>
      <c r="T19" s="312" t="s">
        <v>30</v>
      </c>
      <c r="U19" s="312" t="s">
        <v>30</v>
      </c>
      <c r="V19" s="312" t="s">
        <v>30</v>
      </c>
      <c r="W19" s="312" t="s">
        <v>30</v>
      </c>
      <c r="X19" s="312" t="s">
        <v>30</v>
      </c>
      <c r="Y19" s="312" t="s">
        <v>30</v>
      </c>
      <c r="Z19" s="315" t="s">
        <v>30</v>
      </c>
      <c r="AA19" s="314" t="s">
        <v>570</v>
      </c>
      <c r="AB19" s="313" t="s">
        <v>30</v>
      </c>
      <c r="AC19" s="312">
        <v>1</v>
      </c>
      <c r="AD19" s="312" t="s">
        <v>30</v>
      </c>
      <c r="AE19" s="312" t="s">
        <v>30</v>
      </c>
      <c r="AF19" s="312" t="s">
        <v>30</v>
      </c>
      <c r="AG19" s="312" t="s">
        <v>30</v>
      </c>
      <c r="AH19" s="312" t="s">
        <v>30</v>
      </c>
      <c r="AI19" s="312" t="s">
        <v>30</v>
      </c>
      <c r="AJ19" s="312" t="s">
        <v>30</v>
      </c>
      <c r="AK19" s="312" t="s">
        <v>30</v>
      </c>
      <c r="AL19" s="312" t="s">
        <v>30</v>
      </c>
      <c r="AM19" s="315" t="s">
        <v>30</v>
      </c>
      <c r="AN19" s="314" t="s">
        <v>570</v>
      </c>
      <c r="AO19" s="313" t="s">
        <v>30</v>
      </c>
      <c r="AP19" s="312" t="s">
        <v>30</v>
      </c>
      <c r="AQ19" s="312" t="s">
        <v>30</v>
      </c>
      <c r="AR19" s="312" t="s">
        <v>30</v>
      </c>
      <c r="AS19" s="312" t="s">
        <v>30</v>
      </c>
      <c r="AT19" s="312" t="s">
        <v>30</v>
      </c>
      <c r="AU19" s="312" t="s">
        <v>30</v>
      </c>
      <c r="AV19" s="311" t="s">
        <v>30</v>
      </c>
      <c r="AW19" s="289"/>
    </row>
    <row r="20" spans="1:49" s="297" customFormat="1" ht="15" customHeight="1">
      <c r="A20" s="314" t="s">
        <v>569</v>
      </c>
      <c r="B20" s="312">
        <f t="shared" si="13"/>
        <v>3</v>
      </c>
      <c r="C20" s="312">
        <v>2</v>
      </c>
      <c r="D20" s="312" t="s">
        <v>30</v>
      </c>
      <c r="E20" s="312" t="s">
        <v>30</v>
      </c>
      <c r="F20" s="312" t="s">
        <v>30</v>
      </c>
      <c r="G20" s="312" t="s">
        <v>30</v>
      </c>
      <c r="H20" s="312" t="s">
        <v>30</v>
      </c>
      <c r="I20" s="312" t="s">
        <v>30</v>
      </c>
      <c r="J20" s="312" t="s">
        <v>30</v>
      </c>
      <c r="K20" s="312" t="s">
        <v>30</v>
      </c>
      <c r="L20" s="312" t="s">
        <v>30</v>
      </c>
      <c r="M20" s="315" t="s">
        <v>30</v>
      </c>
      <c r="N20" s="314" t="s">
        <v>569</v>
      </c>
      <c r="O20" s="313" t="s">
        <v>30</v>
      </c>
      <c r="P20" s="312" t="s">
        <v>30</v>
      </c>
      <c r="Q20" s="312" t="s">
        <v>30</v>
      </c>
      <c r="R20" s="312">
        <v>1</v>
      </c>
      <c r="S20" s="312" t="s">
        <v>30</v>
      </c>
      <c r="T20" s="312" t="s">
        <v>30</v>
      </c>
      <c r="U20" s="312" t="s">
        <v>30</v>
      </c>
      <c r="V20" s="312" t="s">
        <v>30</v>
      </c>
      <c r="W20" s="312" t="s">
        <v>30</v>
      </c>
      <c r="X20" s="312" t="s">
        <v>30</v>
      </c>
      <c r="Y20" s="312" t="s">
        <v>30</v>
      </c>
      <c r="Z20" s="315" t="s">
        <v>30</v>
      </c>
      <c r="AA20" s="314" t="s">
        <v>569</v>
      </c>
      <c r="AB20" s="313" t="s">
        <v>30</v>
      </c>
      <c r="AC20" s="312" t="s">
        <v>30</v>
      </c>
      <c r="AD20" s="312" t="s">
        <v>30</v>
      </c>
      <c r="AE20" s="312" t="s">
        <v>30</v>
      </c>
      <c r="AF20" s="312" t="s">
        <v>30</v>
      </c>
      <c r="AG20" s="312" t="s">
        <v>30</v>
      </c>
      <c r="AH20" s="312" t="s">
        <v>30</v>
      </c>
      <c r="AI20" s="312" t="s">
        <v>30</v>
      </c>
      <c r="AJ20" s="312" t="s">
        <v>30</v>
      </c>
      <c r="AK20" s="312" t="s">
        <v>30</v>
      </c>
      <c r="AL20" s="312" t="s">
        <v>30</v>
      </c>
      <c r="AM20" s="315" t="s">
        <v>30</v>
      </c>
      <c r="AN20" s="314" t="s">
        <v>569</v>
      </c>
      <c r="AO20" s="313" t="s">
        <v>30</v>
      </c>
      <c r="AP20" s="312" t="s">
        <v>30</v>
      </c>
      <c r="AQ20" s="312" t="s">
        <v>30</v>
      </c>
      <c r="AR20" s="312" t="s">
        <v>30</v>
      </c>
      <c r="AS20" s="312" t="s">
        <v>30</v>
      </c>
      <c r="AT20" s="312" t="s">
        <v>30</v>
      </c>
      <c r="AU20" s="312" t="s">
        <v>30</v>
      </c>
      <c r="AV20" s="311" t="s">
        <v>30</v>
      </c>
      <c r="AW20" s="289"/>
    </row>
    <row r="21" spans="1:49" s="297" customFormat="1" ht="15" customHeight="1">
      <c r="A21" s="314" t="s">
        <v>568</v>
      </c>
      <c r="B21" s="312">
        <f t="shared" si="13"/>
        <v>11</v>
      </c>
      <c r="C21" s="312">
        <v>5</v>
      </c>
      <c r="D21" s="312" t="s">
        <v>30</v>
      </c>
      <c r="E21" s="312">
        <v>1</v>
      </c>
      <c r="F21" s="312" t="s">
        <v>30</v>
      </c>
      <c r="G21" s="312" t="s">
        <v>30</v>
      </c>
      <c r="H21" s="312" t="s">
        <v>30</v>
      </c>
      <c r="I21" s="312" t="s">
        <v>30</v>
      </c>
      <c r="J21" s="312" t="s">
        <v>30</v>
      </c>
      <c r="K21" s="312" t="s">
        <v>30</v>
      </c>
      <c r="L21" s="312" t="s">
        <v>30</v>
      </c>
      <c r="M21" s="315" t="s">
        <v>30</v>
      </c>
      <c r="N21" s="314" t="s">
        <v>568</v>
      </c>
      <c r="O21" s="313" t="s">
        <v>30</v>
      </c>
      <c r="P21" s="312" t="s">
        <v>30</v>
      </c>
      <c r="Q21" s="312">
        <v>1</v>
      </c>
      <c r="R21" s="312" t="s">
        <v>30</v>
      </c>
      <c r="S21" s="312" t="s">
        <v>30</v>
      </c>
      <c r="T21" s="312" t="s">
        <v>30</v>
      </c>
      <c r="U21" s="312" t="s">
        <v>30</v>
      </c>
      <c r="V21" s="312" t="s">
        <v>30</v>
      </c>
      <c r="W21" s="312" t="s">
        <v>30</v>
      </c>
      <c r="X21" s="312" t="s">
        <v>30</v>
      </c>
      <c r="Y21" s="312" t="s">
        <v>30</v>
      </c>
      <c r="Z21" s="315" t="s">
        <v>30</v>
      </c>
      <c r="AA21" s="314" t="s">
        <v>568</v>
      </c>
      <c r="AB21" s="313" t="s">
        <v>30</v>
      </c>
      <c r="AC21" s="312">
        <v>2</v>
      </c>
      <c r="AD21" s="312" t="s">
        <v>30</v>
      </c>
      <c r="AE21" s="312" t="s">
        <v>30</v>
      </c>
      <c r="AF21" s="312">
        <v>1</v>
      </c>
      <c r="AG21" s="312">
        <v>1</v>
      </c>
      <c r="AH21" s="312" t="s">
        <v>30</v>
      </c>
      <c r="AI21" s="312" t="s">
        <v>30</v>
      </c>
      <c r="AJ21" s="312" t="s">
        <v>30</v>
      </c>
      <c r="AK21" s="312" t="s">
        <v>30</v>
      </c>
      <c r="AL21" s="312" t="s">
        <v>30</v>
      </c>
      <c r="AM21" s="315" t="s">
        <v>30</v>
      </c>
      <c r="AN21" s="314" t="s">
        <v>568</v>
      </c>
      <c r="AO21" s="313" t="s">
        <v>30</v>
      </c>
      <c r="AP21" s="312" t="s">
        <v>30</v>
      </c>
      <c r="AQ21" s="312" t="s">
        <v>30</v>
      </c>
      <c r="AR21" s="312" t="s">
        <v>30</v>
      </c>
      <c r="AS21" s="312" t="s">
        <v>30</v>
      </c>
      <c r="AT21" s="312" t="s">
        <v>30</v>
      </c>
      <c r="AU21" s="312" t="s">
        <v>30</v>
      </c>
      <c r="AV21" s="311" t="s">
        <v>30</v>
      </c>
      <c r="AW21" s="289"/>
    </row>
    <row r="22" spans="1:49" s="297" customFormat="1" ht="15" customHeight="1">
      <c r="A22" s="314" t="s">
        <v>567</v>
      </c>
      <c r="B22" s="312">
        <f t="shared" si="13"/>
        <v>2</v>
      </c>
      <c r="C22" s="312">
        <v>2</v>
      </c>
      <c r="D22" s="312" t="s">
        <v>30</v>
      </c>
      <c r="E22" s="312" t="s">
        <v>30</v>
      </c>
      <c r="F22" s="312" t="s">
        <v>30</v>
      </c>
      <c r="G22" s="312" t="s">
        <v>30</v>
      </c>
      <c r="H22" s="312" t="s">
        <v>30</v>
      </c>
      <c r="I22" s="312" t="s">
        <v>30</v>
      </c>
      <c r="J22" s="312" t="s">
        <v>30</v>
      </c>
      <c r="K22" s="312" t="s">
        <v>30</v>
      </c>
      <c r="L22" s="312" t="s">
        <v>30</v>
      </c>
      <c r="M22" s="315" t="s">
        <v>30</v>
      </c>
      <c r="N22" s="314" t="s">
        <v>567</v>
      </c>
      <c r="O22" s="313" t="s">
        <v>30</v>
      </c>
      <c r="P22" s="312" t="s">
        <v>30</v>
      </c>
      <c r="Q22" s="312" t="s">
        <v>30</v>
      </c>
      <c r="R22" s="312" t="s">
        <v>30</v>
      </c>
      <c r="S22" s="312" t="s">
        <v>30</v>
      </c>
      <c r="T22" s="312" t="s">
        <v>30</v>
      </c>
      <c r="U22" s="312" t="s">
        <v>30</v>
      </c>
      <c r="V22" s="312" t="s">
        <v>30</v>
      </c>
      <c r="W22" s="312" t="s">
        <v>30</v>
      </c>
      <c r="X22" s="312" t="s">
        <v>30</v>
      </c>
      <c r="Y22" s="312" t="s">
        <v>30</v>
      </c>
      <c r="Z22" s="315" t="s">
        <v>30</v>
      </c>
      <c r="AA22" s="314" t="s">
        <v>567</v>
      </c>
      <c r="AB22" s="313" t="s">
        <v>30</v>
      </c>
      <c r="AC22" s="312" t="s">
        <v>30</v>
      </c>
      <c r="AD22" s="312" t="s">
        <v>30</v>
      </c>
      <c r="AE22" s="312" t="s">
        <v>30</v>
      </c>
      <c r="AF22" s="312" t="s">
        <v>30</v>
      </c>
      <c r="AG22" s="312" t="s">
        <v>30</v>
      </c>
      <c r="AH22" s="312" t="s">
        <v>30</v>
      </c>
      <c r="AI22" s="312" t="s">
        <v>30</v>
      </c>
      <c r="AJ22" s="312" t="s">
        <v>30</v>
      </c>
      <c r="AK22" s="312" t="s">
        <v>30</v>
      </c>
      <c r="AL22" s="312" t="s">
        <v>30</v>
      </c>
      <c r="AM22" s="315" t="s">
        <v>30</v>
      </c>
      <c r="AN22" s="314" t="s">
        <v>567</v>
      </c>
      <c r="AO22" s="313" t="s">
        <v>30</v>
      </c>
      <c r="AP22" s="312" t="s">
        <v>30</v>
      </c>
      <c r="AQ22" s="312" t="s">
        <v>30</v>
      </c>
      <c r="AR22" s="312" t="s">
        <v>30</v>
      </c>
      <c r="AS22" s="312" t="s">
        <v>30</v>
      </c>
      <c r="AT22" s="312" t="s">
        <v>30</v>
      </c>
      <c r="AU22" s="312" t="s">
        <v>30</v>
      </c>
      <c r="AV22" s="311" t="s">
        <v>30</v>
      </c>
      <c r="AW22" s="289"/>
    </row>
    <row r="23" spans="1:49" s="297" customFormat="1" ht="15" customHeight="1">
      <c r="A23" s="314" t="s">
        <v>566</v>
      </c>
      <c r="B23" s="312">
        <f t="shared" si="13"/>
        <v>6</v>
      </c>
      <c r="C23" s="312">
        <v>2</v>
      </c>
      <c r="D23" s="312">
        <v>1</v>
      </c>
      <c r="E23" s="312" t="s">
        <v>30</v>
      </c>
      <c r="F23" s="312" t="s">
        <v>30</v>
      </c>
      <c r="G23" s="312" t="s">
        <v>30</v>
      </c>
      <c r="H23" s="312" t="s">
        <v>30</v>
      </c>
      <c r="I23" s="312" t="s">
        <v>30</v>
      </c>
      <c r="J23" s="312" t="s">
        <v>30</v>
      </c>
      <c r="K23" s="312" t="s">
        <v>30</v>
      </c>
      <c r="L23" s="312" t="s">
        <v>30</v>
      </c>
      <c r="M23" s="315" t="s">
        <v>30</v>
      </c>
      <c r="N23" s="314" t="s">
        <v>566</v>
      </c>
      <c r="O23" s="313" t="s">
        <v>30</v>
      </c>
      <c r="P23" s="312" t="s">
        <v>30</v>
      </c>
      <c r="Q23" s="312" t="s">
        <v>30</v>
      </c>
      <c r="R23" s="312" t="s">
        <v>30</v>
      </c>
      <c r="S23" s="312" t="s">
        <v>30</v>
      </c>
      <c r="T23" s="312" t="s">
        <v>30</v>
      </c>
      <c r="U23" s="312" t="s">
        <v>30</v>
      </c>
      <c r="V23" s="312" t="s">
        <v>30</v>
      </c>
      <c r="W23" s="312" t="s">
        <v>30</v>
      </c>
      <c r="X23" s="312" t="s">
        <v>30</v>
      </c>
      <c r="Y23" s="312">
        <v>1</v>
      </c>
      <c r="Z23" s="315" t="s">
        <v>30</v>
      </c>
      <c r="AA23" s="314" t="s">
        <v>566</v>
      </c>
      <c r="AB23" s="313" t="s">
        <v>30</v>
      </c>
      <c r="AC23" s="312">
        <v>2</v>
      </c>
      <c r="AD23" s="312" t="s">
        <v>30</v>
      </c>
      <c r="AE23" s="312" t="s">
        <v>30</v>
      </c>
      <c r="AF23" s="312" t="s">
        <v>30</v>
      </c>
      <c r="AG23" s="312" t="s">
        <v>30</v>
      </c>
      <c r="AH23" s="312" t="s">
        <v>30</v>
      </c>
      <c r="AI23" s="312" t="s">
        <v>30</v>
      </c>
      <c r="AJ23" s="312" t="s">
        <v>30</v>
      </c>
      <c r="AK23" s="312" t="s">
        <v>30</v>
      </c>
      <c r="AL23" s="312" t="s">
        <v>30</v>
      </c>
      <c r="AM23" s="315" t="s">
        <v>30</v>
      </c>
      <c r="AN23" s="314" t="s">
        <v>566</v>
      </c>
      <c r="AO23" s="313" t="s">
        <v>30</v>
      </c>
      <c r="AP23" s="312" t="s">
        <v>30</v>
      </c>
      <c r="AQ23" s="312" t="s">
        <v>30</v>
      </c>
      <c r="AR23" s="312" t="s">
        <v>30</v>
      </c>
      <c r="AS23" s="312" t="s">
        <v>30</v>
      </c>
      <c r="AT23" s="312" t="s">
        <v>30</v>
      </c>
      <c r="AU23" s="312" t="s">
        <v>30</v>
      </c>
      <c r="AV23" s="311" t="s">
        <v>30</v>
      </c>
      <c r="AW23" s="289"/>
    </row>
    <row r="24" spans="1:49" s="297" customFormat="1" ht="15" customHeight="1">
      <c r="A24" s="314" t="s">
        <v>565</v>
      </c>
      <c r="B24" s="312">
        <f t="shared" si="13"/>
        <v>2</v>
      </c>
      <c r="C24" s="312">
        <v>2</v>
      </c>
      <c r="D24" s="312" t="s">
        <v>30</v>
      </c>
      <c r="E24" s="312" t="s">
        <v>30</v>
      </c>
      <c r="F24" s="312" t="s">
        <v>30</v>
      </c>
      <c r="G24" s="312" t="s">
        <v>30</v>
      </c>
      <c r="H24" s="312" t="s">
        <v>30</v>
      </c>
      <c r="I24" s="312" t="s">
        <v>30</v>
      </c>
      <c r="J24" s="312" t="s">
        <v>30</v>
      </c>
      <c r="K24" s="312" t="s">
        <v>30</v>
      </c>
      <c r="L24" s="312" t="s">
        <v>30</v>
      </c>
      <c r="M24" s="315" t="s">
        <v>30</v>
      </c>
      <c r="N24" s="314" t="s">
        <v>565</v>
      </c>
      <c r="O24" s="313" t="s">
        <v>30</v>
      </c>
      <c r="P24" s="312" t="s">
        <v>30</v>
      </c>
      <c r="Q24" s="312" t="s">
        <v>30</v>
      </c>
      <c r="R24" s="312" t="s">
        <v>30</v>
      </c>
      <c r="S24" s="312" t="s">
        <v>30</v>
      </c>
      <c r="T24" s="312" t="s">
        <v>30</v>
      </c>
      <c r="U24" s="312" t="s">
        <v>30</v>
      </c>
      <c r="V24" s="312" t="s">
        <v>30</v>
      </c>
      <c r="W24" s="312" t="s">
        <v>30</v>
      </c>
      <c r="X24" s="312" t="s">
        <v>30</v>
      </c>
      <c r="Y24" s="312" t="s">
        <v>30</v>
      </c>
      <c r="Z24" s="315" t="s">
        <v>30</v>
      </c>
      <c r="AA24" s="314" t="s">
        <v>565</v>
      </c>
      <c r="AB24" s="313" t="s">
        <v>30</v>
      </c>
      <c r="AC24" s="312" t="s">
        <v>30</v>
      </c>
      <c r="AD24" s="312" t="s">
        <v>30</v>
      </c>
      <c r="AE24" s="312" t="s">
        <v>30</v>
      </c>
      <c r="AF24" s="312" t="s">
        <v>30</v>
      </c>
      <c r="AG24" s="312" t="s">
        <v>30</v>
      </c>
      <c r="AH24" s="312" t="s">
        <v>30</v>
      </c>
      <c r="AI24" s="312" t="s">
        <v>30</v>
      </c>
      <c r="AJ24" s="312" t="s">
        <v>30</v>
      </c>
      <c r="AK24" s="312" t="s">
        <v>30</v>
      </c>
      <c r="AL24" s="312" t="s">
        <v>30</v>
      </c>
      <c r="AM24" s="315" t="s">
        <v>30</v>
      </c>
      <c r="AN24" s="314" t="s">
        <v>565</v>
      </c>
      <c r="AO24" s="313" t="s">
        <v>30</v>
      </c>
      <c r="AP24" s="312" t="s">
        <v>30</v>
      </c>
      <c r="AQ24" s="312" t="s">
        <v>30</v>
      </c>
      <c r="AR24" s="312" t="s">
        <v>30</v>
      </c>
      <c r="AS24" s="312" t="s">
        <v>30</v>
      </c>
      <c r="AT24" s="312" t="s">
        <v>30</v>
      </c>
      <c r="AU24" s="312" t="s">
        <v>30</v>
      </c>
      <c r="AV24" s="311" t="s">
        <v>30</v>
      </c>
      <c r="AW24" s="289"/>
    </row>
    <row r="25" spans="1:49" s="297" customFormat="1" ht="15" customHeight="1">
      <c r="A25" s="314" t="s">
        <v>564</v>
      </c>
      <c r="B25" s="312">
        <f t="shared" si="13"/>
        <v>1</v>
      </c>
      <c r="C25" s="312">
        <v>1</v>
      </c>
      <c r="D25" s="312" t="s">
        <v>30</v>
      </c>
      <c r="E25" s="312" t="s">
        <v>30</v>
      </c>
      <c r="F25" s="312" t="s">
        <v>30</v>
      </c>
      <c r="G25" s="312" t="s">
        <v>30</v>
      </c>
      <c r="H25" s="312" t="s">
        <v>30</v>
      </c>
      <c r="I25" s="312" t="s">
        <v>30</v>
      </c>
      <c r="J25" s="312" t="s">
        <v>30</v>
      </c>
      <c r="K25" s="312" t="s">
        <v>30</v>
      </c>
      <c r="L25" s="312" t="s">
        <v>30</v>
      </c>
      <c r="M25" s="315" t="s">
        <v>30</v>
      </c>
      <c r="N25" s="314" t="s">
        <v>564</v>
      </c>
      <c r="O25" s="313" t="s">
        <v>30</v>
      </c>
      <c r="P25" s="312" t="s">
        <v>30</v>
      </c>
      <c r="Q25" s="312" t="s">
        <v>30</v>
      </c>
      <c r="R25" s="312" t="s">
        <v>30</v>
      </c>
      <c r="S25" s="312" t="s">
        <v>30</v>
      </c>
      <c r="T25" s="312" t="s">
        <v>30</v>
      </c>
      <c r="U25" s="312" t="s">
        <v>30</v>
      </c>
      <c r="V25" s="312" t="s">
        <v>30</v>
      </c>
      <c r="W25" s="312" t="s">
        <v>30</v>
      </c>
      <c r="X25" s="312" t="s">
        <v>30</v>
      </c>
      <c r="Y25" s="312" t="s">
        <v>30</v>
      </c>
      <c r="Z25" s="315" t="s">
        <v>30</v>
      </c>
      <c r="AA25" s="314" t="s">
        <v>564</v>
      </c>
      <c r="AB25" s="313" t="s">
        <v>30</v>
      </c>
      <c r="AC25" s="312" t="s">
        <v>30</v>
      </c>
      <c r="AD25" s="312" t="s">
        <v>30</v>
      </c>
      <c r="AE25" s="312" t="s">
        <v>30</v>
      </c>
      <c r="AF25" s="312" t="s">
        <v>30</v>
      </c>
      <c r="AG25" s="312" t="s">
        <v>30</v>
      </c>
      <c r="AH25" s="312" t="s">
        <v>30</v>
      </c>
      <c r="AI25" s="312" t="s">
        <v>30</v>
      </c>
      <c r="AJ25" s="312" t="s">
        <v>30</v>
      </c>
      <c r="AK25" s="312" t="s">
        <v>30</v>
      </c>
      <c r="AL25" s="312" t="s">
        <v>30</v>
      </c>
      <c r="AM25" s="315" t="s">
        <v>30</v>
      </c>
      <c r="AN25" s="314" t="s">
        <v>564</v>
      </c>
      <c r="AO25" s="313" t="s">
        <v>30</v>
      </c>
      <c r="AP25" s="312" t="s">
        <v>30</v>
      </c>
      <c r="AQ25" s="312" t="s">
        <v>30</v>
      </c>
      <c r="AR25" s="312" t="s">
        <v>30</v>
      </c>
      <c r="AS25" s="312" t="s">
        <v>30</v>
      </c>
      <c r="AT25" s="312" t="s">
        <v>30</v>
      </c>
      <c r="AU25" s="312" t="s">
        <v>30</v>
      </c>
      <c r="AV25" s="311" t="s">
        <v>30</v>
      </c>
      <c r="AW25" s="289"/>
    </row>
    <row r="26" spans="1:49" s="297" customFormat="1" ht="15" customHeight="1">
      <c r="A26" s="314" t="s">
        <v>563</v>
      </c>
      <c r="B26" s="312">
        <f t="shared" si="13"/>
        <v>16</v>
      </c>
      <c r="C26" s="312">
        <v>11</v>
      </c>
      <c r="D26" s="312" t="s">
        <v>30</v>
      </c>
      <c r="E26" s="312" t="s">
        <v>30</v>
      </c>
      <c r="F26" s="312" t="s">
        <v>30</v>
      </c>
      <c r="G26" s="312" t="s">
        <v>30</v>
      </c>
      <c r="H26" s="312" t="s">
        <v>30</v>
      </c>
      <c r="I26" s="312" t="s">
        <v>30</v>
      </c>
      <c r="J26" s="312" t="s">
        <v>30</v>
      </c>
      <c r="K26" s="312" t="s">
        <v>30</v>
      </c>
      <c r="L26" s="312" t="s">
        <v>30</v>
      </c>
      <c r="M26" s="315" t="s">
        <v>30</v>
      </c>
      <c r="N26" s="314" t="s">
        <v>563</v>
      </c>
      <c r="O26" s="313" t="s">
        <v>30</v>
      </c>
      <c r="P26" s="312">
        <v>1</v>
      </c>
      <c r="Q26" s="312" t="s">
        <v>30</v>
      </c>
      <c r="R26" s="312" t="s">
        <v>30</v>
      </c>
      <c r="S26" s="312">
        <v>1</v>
      </c>
      <c r="T26" s="312" t="s">
        <v>30</v>
      </c>
      <c r="U26" s="312" t="s">
        <v>30</v>
      </c>
      <c r="V26" s="312" t="s">
        <v>30</v>
      </c>
      <c r="W26" s="312" t="s">
        <v>30</v>
      </c>
      <c r="X26" s="312" t="s">
        <v>30</v>
      </c>
      <c r="Y26" s="312" t="s">
        <v>30</v>
      </c>
      <c r="Z26" s="315" t="s">
        <v>30</v>
      </c>
      <c r="AA26" s="314" t="s">
        <v>563</v>
      </c>
      <c r="AB26" s="313" t="s">
        <v>30</v>
      </c>
      <c r="AC26" s="312">
        <v>1</v>
      </c>
      <c r="AD26" s="312" t="s">
        <v>30</v>
      </c>
      <c r="AE26" s="312" t="s">
        <v>30</v>
      </c>
      <c r="AF26" s="312">
        <v>2</v>
      </c>
      <c r="AG26" s="312" t="s">
        <v>30</v>
      </c>
      <c r="AH26" s="312" t="s">
        <v>30</v>
      </c>
      <c r="AI26" s="312" t="s">
        <v>30</v>
      </c>
      <c r="AJ26" s="312" t="s">
        <v>30</v>
      </c>
      <c r="AK26" s="312" t="s">
        <v>30</v>
      </c>
      <c r="AL26" s="312" t="s">
        <v>30</v>
      </c>
      <c r="AM26" s="315" t="s">
        <v>30</v>
      </c>
      <c r="AN26" s="314" t="s">
        <v>563</v>
      </c>
      <c r="AO26" s="313" t="s">
        <v>30</v>
      </c>
      <c r="AP26" s="312" t="s">
        <v>30</v>
      </c>
      <c r="AQ26" s="312" t="s">
        <v>30</v>
      </c>
      <c r="AR26" s="312" t="s">
        <v>30</v>
      </c>
      <c r="AS26" s="312" t="s">
        <v>30</v>
      </c>
      <c r="AT26" s="312" t="s">
        <v>30</v>
      </c>
      <c r="AU26" s="312" t="s">
        <v>30</v>
      </c>
      <c r="AV26" s="311" t="s">
        <v>30</v>
      </c>
      <c r="AW26" s="289"/>
    </row>
    <row r="27" spans="1:49" s="297" customFormat="1" ht="15" customHeight="1">
      <c r="A27" s="310" t="s">
        <v>562</v>
      </c>
      <c r="B27" s="303">
        <f t="shared" si="13"/>
        <v>11</v>
      </c>
      <c r="C27" s="303">
        <v>7</v>
      </c>
      <c r="D27" s="303" t="s">
        <v>30</v>
      </c>
      <c r="E27" s="303" t="s">
        <v>30</v>
      </c>
      <c r="F27" s="303" t="s">
        <v>30</v>
      </c>
      <c r="G27" s="303" t="s">
        <v>30</v>
      </c>
      <c r="H27" s="303" t="s">
        <v>30</v>
      </c>
      <c r="I27" s="303" t="s">
        <v>30</v>
      </c>
      <c r="J27" s="303" t="s">
        <v>30</v>
      </c>
      <c r="K27" s="303" t="s">
        <v>30</v>
      </c>
      <c r="L27" s="303" t="s">
        <v>30</v>
      </c>
      <c r="M27" s="302" t="s">
        <v>30</v>
      </c>
      <c r="N27" s="310" t="s">
        <v>562</v>
      </c>
      <c r="O27" s="309" t="s">
        <v>30</v>
      </c>
      <c r="P27" s="303">
        <v>1</v>
      </c>
      <c r="Q27" s="303" t="s">
        <v>30</v>
      </c>
      <c r="R27" s="303" t="s">
        <v>30</v>
      </c>
      <c r="S27" s="303">
        <v>1</v>
      </c>
      <c r="T27" s="303" t="s">
        <v>30</v>
      </c>
      <c r="U27" s="303" t="s">
        <v>30</v>
      </c>
      <c r="V27" s="303" t="s">
        <v>30</v>
      </c>
      <c r="W27" s="303" t="s">
        <v>30</v>
      </c>
      <c r="X27" s="303" t="s">
        <v>30</v>
      </c>
      <c r="Y27" s="303" t="s">
        <v>30</v>
      </c>
      <c r="Z27" s="302" t="s">
        <v>30</v>
      </c>
      <c r="AA27" s="310" t="s">
        <v>562</v>
      </c>
      <c r="AB27" s="309" t="s">
        <v>30</v>
      </c>
      <c r="AC27" s="303">
        <v>2</v>
      </c>
      <c r="AD27" s="303" t="s">
        <v>30</v>
      </c>
      <c r="AE27" s="303" t="s">
        <v>30</v>
      </c>
      <c r="AF27" s="303" t="s">
        <v>30</v>
      </c>
      <c r="AG27" s="303" t="s">
        <v>30</v>
      </c>
      <c r="AH27" s="303" t="s">
        <v>30</v>
      </c>
      <c r="AI27" s="303" t="s">
        <v>30</v>
      </c>
      <c r="AJ27" s="303" t="s">
        <v>30</v>
      </c>
      <c r="AK27" s="303" t="s">
        <v>30</v>
      </c>
      <c r="AL27" s="303" t="s">
        <v>30</v>
      </c>
      <c r="AM27" s="302" t="s">
        <v>30</v>
      </c>
      <c r="AN27" s="310" t="s">
        <v>562</v>
      </c>
      <c r="AO27" s="309" t="s">
        <v>30</v>
      </c>
      <c r="AP27" s="303" t="s">
        <v>30</v>
      </c>
      <c r="AQ27" s="303" t="s">
        <v>30</v>
      </c>
      <c r="AR27" s="303" t="s">
        <v>30</v>
      </c>
      <c r="AS27" s="303" t="s">
        <v>30</v>
      </c>
      <c r="AT27" s="303" t="s">
        <v>30</v>
      </c>
      <c r="AU27" s="303" t="s">
        <v>30</v>
      </c>
      <c r="AV27" s="302" t="s">
        <v>30</v>
      </c>
      <c r="AW27" s="289"/>
    </row>
    <row r="28" spans="1:67" s="348" customFormat="1" ht="15" customHeight="1">
      <c r="A28" s="306" t="s">
        <v>561</v>
      </c>
      <c r="B28" s="304">
        <f aca="true" t="shared" si="14" ref="B28:M28">SUM(B29:B37)</f>
        <v>194</v>
      </c>
      <c r="C28" s="304">
        <f t="shared" si="14"/>
        <v>52</v>
      </c>
      <c r="D28" s="304">
        <f t="shared" si="14"/>
        <v>2</v>
      </c>
      <c r="E28" s="304">
        <f t="shared" si="14"/>
        <v>10</v>
      </c>
      <c r="F28" s="304">
        <f t="shared" si="14"/>
        <v>6</v>
      </c>
      <c r="G28" s="304">
        <f t="shared" si="14"/>
        <v>5</v>
      </c>
      <c r="H28" s="304">
        <f t="shared" si="14"/>
        <v>0</v>
      </c>
      <c r="I28" s="304">
        <f t="shared" si="14"/>
        <v>0</v>
      </c>
      <c r="J28" s="304">
        <f t="shared" si="14"/>
        <v>1</v>
      </c>
      <c r="K28" s="304">
        <f t="shared" si="14"/>
        <v>3</v>
      </c>
      <c r="L28" s="304">
        <f t="shared" si="14"/>
        <v>0</v>
      </c>
      <c r="M28" s="307">
        <f t="shared" si="14"/>
        <v>0</v>
      </c>
      <c r="N28" s="306" t="s">
        <v>561</v>
      </c>
      <c r="O28" s="305">
        <f aca="true" t="shared" si="15" ref="O28:Z28">SUM(O29:O37)</f>
        <v>0</v>
      </c>
      <c r="P28" s="304">
        <f t="shared" si="15"/>
        <v>13</v>
      </c>
      <c r="Q28" s="304">
        <f t="shared" si="15"/>
        <v>16</v>
      </c>
      <c r="R28" s="304">
        <f t="shared" si="15"/>
        <v>1</v>
      </c>
      <c r="S28" s="304">
        <f t="shared" si="15"/>
        <v>10</v>
      </c>
      <c r="T28" s="304">
        <f t="shared" si="15"/>
        <v>1</v>
      </c>
      <c r="U28" s="304">
        <f t="shared" si="15"/>
        <v>2</v>
      </c>
      <c r="V28" s="304">
        <f t="shared" si="15"/>
        <v>0</v>
      </c>
      <c r="W28" s="304">
        <f t="shared" si="15"/>
        <v>0</v>
      </c>
      <c r="X28" s="304">
        <f t="shared" si="15"/>
        <v>1</v>
      </c>
      <c r="Y28" s="304">
        <f t="shared" si="15"/>
        <v>5</v>
      </c>
      <c r="Z28" s="307">
        <f t="shared" si="15"/>
        <v>0</v>
      </c>
      <c r="AA28" s="306" t="s">
        <v>561</v>
      </c>
      <c r="AB28" s="305">
        <f aca="true" t="shared" si="16" ref="AB28:AM28">SUM(AB29:AB37)</f>
        <v>4</v>
      </c>
      <c r="AC28" s="304">
        <f t="shared" si="16"/>
        <v>16</v>
      </c>
      <c r="AD28" s="304">
        <f t="shared" si="16"/>
        <v>0</v>
      </c>
      <c r="AE28" s="304">
        <f t="shared" si="16"/>
        <v>0</v>
      </c>
      <c r="AF28" s="304">
        <f t="shared" si="16"/>
        <v>10</v>
      </c>
      <c r="AG28" s="304">
        <f t="shared" si="16"/>
        <v>7</v>
      </c>
      <c r="AH28" s="304">
        <f t="shared" si="16"/>
        <v>0</v>
      </c>
      <c r="AI28" s="304">
        <f t="shared" si="16"/>
        <v>8</v>
      </c>
      <c r="AJ28" s="304">
        <f t="shared" si="16"/>
        <v>0</v>
      </c>
      <c r="AK28" s="304">
        <f t="shared" si="16"/>
        <v>0</v>
      </c>
      <c r="AL28" s="304">
        <f t="shared" si="16"/>
        <v>1</v>
      </c>
      <c r="AM28" s="307">
        <f t="shared" si="16"/>
        <v>3</v>
      </c>
      <c r="AN28" s="306" t="s">
        <v>561</v>
      </c>
      <c r="AO28" s="305">
        <f aca="true" t="shared" si="17" ref="AO28:AV28">SUM(AO29:AO37)</f>
        <v>3</v>
      </c>
      <c r="AP28" s="304">
        <f t="shared" si="17"/>
        <v>1</v>
      </c>
      <c r="AQ28" s="304">
        <f t="shared" si="17"/>
        <v>0</v>
      </c>
      <c r="AR28" s="304">
        <f t="shared" si="17"/>
        <v>0</v>
      </c>
      <c r="AS28" s="304">
        <f t="shared" si="17"/>
        <v>11</v>
      </c>
      <c r="AT28" s="304">
        <f t="shared" si="17"/>
        <v>0</v>
      </c>
      <c r="AU28" s="304">
        <f t="shared" si="17"/>
        <v>2</v>
      </c>
      <c r="AV28" s="307">
        <f t="shared" si="17"/>
        <v>0</v>
      </c>
      <c r="AW28" s="346"/>
      <c r="AX28" s="347"/>
      <c r="AY28" s="347"/>
      <c r="AZ28" s="347"/>
      <c r="BA28" s="347"/>
      <c r="BB28" s="347"/>
      <c r="BC28" s="347"/>
      <c r="BD28" s="347"/>
      <c r="BE28" s="347"/>
      <c r="BF28" s="347"/>
      <c r="BG28" s="347"/>
      <c r="BH28" s="347"/>
      <c r="BI28" s="347"/>
      <c r="BJ28" s="347"/>
      <c r="BK28" s="347"/>
      <c r="BL28" s="347"/>
      <c r="BM28" s="347"/>
      <c r="BN28" s="347"/>
      <c r="BO28" s="347"/>
    </row>
    <row r="29" spans="1:67" s="320" customFormat="1" ht="15" customHeight="1">
      <c r="A29" s="318" t="s">
        <v>560</v>
      </c>
      <c r="B29" s="316">
        <f aca="true" t="shared" si="18" ref="B29:B37">SUM(C29:AV29)</f>
        <v>133</v>
      </c>
      <c r="C29" s="316">
        <v>25</v>
      </c>
      <c r="D29" s="316">
        <v>1</v>
      </c>
      <c r="E29" s="316">
        <v>10</v>
      </c>
      <c r="F29" s="316">
        <v>4</v>
      </c>
      <c r="G29" s="316">
        <v>5</v>
      </c>
      <c r="H29" s="316" t="s">
        <v>30</v>
      </c>
      <c r="I29" s="316" t="s">
        <v>30</v>
      </c>
      <c r="J29" s="316">
        <v>1</v>
      </c>
      <c r="K29" s="316">
        <v>3</v>
      </c>
      <c r="L29" s="316" t="s">
        <v>30</v>
      </c>
      <c r="M29" s="319" t="s">
        <v>30</v>
      </c>
      <c r="N29" s="318" t="s">
        <v>560</v>
      </c>
      <c r="O29" s="317" t="s">
        <v>30</v>
      </c>
      <c r="P29" s="316">
        <v>10</v>
      </c>
      <c r="Q29" s="316">
        <v>6</v>
      </c>
      <c r="R29" s="316">
        <v>1</v>
      </c>
      <c r="S29" s="316">
        <v>6</v>
      </c>
      <c r="T29" s="316">
        <v>1</v>
      </c>
      <c r="U29" s="316">
        <v>2</v>
      </c>
      <c r="V29" s="316" t="s">
        <v>30</v>
      </c>
      <c r="W29" s="316" t="s">
        <v>30</v>
      </c>
      <c r="X29" s="316">
        <v>1</v>
      </c>
      <c r="Y29" s="316">
        <v>3</v>
      </c>
      <c r="Z29" s="319" t="s">
        <v>30</v>
      </c>
      <c r="AA29" s="318" t="s">
        <v>560</v>
      </c>
      <c r="AB29" s="317">
        <v>3</v>
      </c>
      <c r="AC29" s="316">
        <v>11</v>
      </c>
      <c r="AD29" s="316" t="s">
        <v>30</v>
      </c>
      <c r="AE29" s="316" t="s">
        <v>30</v>
      </c>
      <c r="AF29" s="316">
        <v>9</v>
      </c>
      <c r="AG29" s="316">
        <v>6</v>
      </c>
      <c r="AH29" s="316" t="s">
        <v>30</v>
      </c>
      <c r="AI29" s="316">
        <v>6</v>
      </c>
      <c r="AJ29" s="316" t="s">
        <v>30</v>
      </c>
      <c r="AK29" s="316" t="s">
        <v>30</v>
      </c>
      <c r="AL29" s="316" t="s">
        <v>30</v>
      </c>
      <c r="AM29" s="319">
        <v>3</v>
      </c>
      <c r="AN29" s="318" t="s">
        <v>560</v>
      </c>
      <c r="AO29" s="317">
        <v>3</v>
      </c>
      <c r="AP29" s="316">
        <v>1</v>
      </c>
      <c r="AQ29" s="316" t="s">
        <v>30</v>
      </c>
      <c r="AR29" s="316" t="s">
        <v>30</v>
      </c>
      <c r="AS29" s="316">
        <v>11</v>
      </c>
      <c r="AT29" s="316" t="s">
        <v>30</v>
      </c>
      <c r="AU29" s="316">
        <v>1</v>
      </c>
      <c r="AV29" s="315" t="s">
        <v>30</v>
      </c>
      <c r="AW29" s="289"/>
      <c r="AX29" s="297"/>
      <c r="AY29" s="297"/>
      <c r="AZ29" s="297"/>
      <c r="BA29" s="297"/>
      <c r="BB29" s="297"/>
      <c r="BC29" s="297"/>
      <c r="BD29" s="297"/>
      <c r="BE29" s="297"/>
      <c r="BF29" s="297"/>
      <c r="BG29" s="297"/>
      <c r="BH29" s="297"/>
      <c r="BI29" s="297"/>
      <c r="BJ29" s="297"/>
      <c r="BK29" s="297"/>
      <c r="BL29" s="297"/>
      <c r="BM29" s="297"/>
      <c r="BN29" s="297"/>
      <c r="BO29" s="297"/>
    </row>
    <row r="30" spans="1:67" s="320" customFormat="1" ht="15" customHeight="1">
      <c r="A30" s="314" t="s">
        <v>559</v>
      </c>
      <c r="B30" s="312">
        <f t="shared" si="18"/>
        <v>8</v>
      </c>
      <c r="C30" s="312">
        <v>6</v>
      </c>
      <c r="D30" s="312" t="s">
        <v>30</v>
      </c>
      <c r="E30" s="312" t="s">
        <v>30</v>
      </c>
      <c r="F30" s="312" t="s">
        <v>30</v>
      </c>
      <c r="G30" s="312" t="s">
        <v>30</v>
      </c>
      <c r="H30" s="312" t="s">
        <v>30</v>
      </c>
      <c r="I30" s="312" t="s">
        <v>30</v>
      </c>
      <c r="J30" s="312" t="s">
        <v>30</v>
      </c>
      <c r="K30" s="312" t="s">
        <v>30</v>
      </c>
      <c r="L30" s="312" t="s">
        <v>30</v>
      </c>
      <c r="M30" s="315" t="s">
        <v>30</v>
      </c>
      <c r="N30" s="314" t="s">
        <v>559</v>
      </c>
      <c r="O30" s="313" t="s">
        <v>30</v>
      </c>
      <c r="P30" s="312" t="s">
        <v>30</v>
      </c>
      <c r="Q30" s="312">
        <v>1</v>
      </c>
      <c r="R30" s="312" t="s">
        <v>30</v>
      </c>
      <c r="S30" s="312" t="s">
        <v>30</v>
      </c>
      <c r="T30" s="312" t="s">
        <v>30</v>
      </c>
      <c r="U30" s="312" t="s">
        <v>30</v>
      </c>
      <c r="V30" s="312" t="s">
        <v>30</v>
      </c>
      <c r="W30" s="312" t="s">
        <v>30</v>
      </c>
      <c r="X30" s="312" t="s">
        <v>30</v>
      </c>
      <c r="Y30" s="312" t="s">
        <v>30</v>
      </c>
      <c r="Z30" s="315" t="s">
        <v>30</v>
      </c>
      <c r="AA30" s="314" t="s">
        <v>559</v>
      </c>
      <c r="AB30" s="313" t="s">
        <v>30</v>
      </c>
      <c r="AC30" s="312">
        <v>1</v>
      </c>
      <c r="AD30" s="312" t="s">
        <v>30</v>
      </c>
      <c r="AE30" s="312" t="s">
        <v>30</v>
      </c>
      <c r="AF30" s="312" t="s">
        <v>30</v>
      </c>
      <c r="AG30" s="312" t="s">
        <v>30</v>
      </c>
      <c r="AH30" s="312" t="s">
        <v>30</v>
      </c>
      <c r="AI30" s="312" t="s">
        <v>30</v>
      </c>
      <c r="AJ30" s="312" t="s">
        <v>30</v>
      </c>
      <c r="AK30" s="312" t="s">
        <v>30</v>
      </c>
      <c r="AL30" s="312" t="s">
        <v>30</v>
      </c>
      <c r="AM30" s="315" t="s">
        <v>30</v>
      </c>
      <c r="AN30" s="314" t="s">
        <v>559</v>
      </c>
      <c r="AO30" s="313" t="s">
        <v>30</v>
      </c>
      <c r="AP30" s="312" t="s">
        <v>30</v>
      </c>
      <c r="AQ30" s="312" t="s">
        <v>30</v>
      </c>
      <c r="AR30" s="312" t="s">
        <v>30</v>
      </c>
      <c r="AS30" s="312" t="s">
        <v>30</v>
      </c>
      <c r="AT30" s="312" t="s">
        <v>30</v>
      </c>
      <c r="AU30" s="312" t="s">
        <v>30</v>
      </c>
      <c r="AV30" s="315" t="s">
        <v>30</v>
      </c>
      <c r="AW30" s="289"/>
      <c r="AX30" s="297"/>
      <c r="AY30" s="297"/>
      <c r="AZ30" s="297"/>
      <c r="BA30" s="297"/>
      <c r="BB30" s="297"/>
      <c r="BC30" s="297"/>
      <c r="BD30" s="297"/>
      <c r="BE30" s="297"/>
      <c r="BF30" s="297"/>
      <c r="BG30" s="297"/>
      <c r="BH30" s="297"/>
      <c r="BI30" s="297"/>
      <c r="BJ30" s="297"/>
      <c r="BK30" s="297"/>
      <c r="BL30" s="297"/>
      <c r="BM30" s="297"/>
      <c r="BN30" s="297"/>
      <c r="BO30" s="297"/>
    </row>
    <row r="31" spans="1:67" s="320" customFormat="1" ht="15" customHeight="1">
      <c r="A31" s="314" t="s">
        <v>558</v>
      </c>
      <c r="B31" s="312">
        <f t="shared" si="18"/>
        <v>1</v>
      </c>
      <c r="C31" s="312" t="s">
        <v>30</v>
      </c>
      <c r="D31" s="312" t="s">
        <v>30</v>
      </c>
      <c r="E31" s="312" t="s">
        <v>30</v>
      </c>
      <c r="F31" s="312" t="s">
        <v>30</v>
      </c>
      <c r="G31" s="312" t="s">
        <v>30</v>
      </c>
      <c r="H31" s="312" t="s">
        <v>30</v>
      </c>
      <c r="I31" s="312" t="s">
        <v>30</v>
      </c>
      <c r="J31" s="312" t="s">
        <v>30</v>
      </c>
      <c r="K31" s="312" t="s">
        <v>30</v>
      </c>
      <c r="L31" s="312" t="s">
        <v>30</v>
      </c>
      <c r="M31" s="315" t="s">
        <v>30</v>
      </c>
      <c r="N31" s="314" t="s">
        <v>558</v>
      </c>
      <c r="O31" s="313" t="s">
        <v>30</v>
      </c>
      <c r="P31" s="312" t="s">
        <v>30</v>
      </c>
      <c r="Q31" s="312" t="s">
        <v>30</v>
      </c>
      <c r="R31" s="312" t="s">
        <v>30</v>
      </c>
      <c r="S31" s="312" t="s">
        <v>30</v>
      </c>
      <c r="T31" s="312" t="s">
        <v>30</v>
      </c>
      <c r="U31" s="312" t="s">
        <v>30</v>
      </c>
      <c r="V31" s="312" t="s">
        <v>30</v>
      </c>
      <c r="W31" s="312" t="s">
        <v>30</v>
      </c>
      <c r="X31" s="312" t="s">
        <v>30</v>
      </c>
      <c r="Y31" s="312" t="s">
        <v>30</v>
      </c>
      <c r="Z31" s="315" t="s">
        <v>30</v>
      </c>
      <c r="AA31" s="314" t="s">
        <v>558</v>
      </c>
      <c r="AB31" s="313" t="s">
        <v>30</v>
      </c>
      <c r="AC31" s="312">
        <v>1</v>
      </c>
      <c r="AD31" s="312" t="s">
        <v>30</v>
      </c>
      <c r="AE31" s="312" t="s">
        <v>30</v>
      </c>
      <c r="AF31" s="312" t="s">
        <v>30</v>
      </c>
      <c r="AG31" s="312" t="s">
        <v>30</v>
      </c>
      <c r="AH31" s="312" t="s">
        <v>30</v>
      </c>
      <c r="AI31" s="312" t="s">
        <v>30</v>
      </c>
      <c r="AJ31" s="312" t="s">
        <v>30</v>
      </c>
      <c r="AK31" s="312" t="s">
        <v>30</v>
      </c>
      <c r="AL31" s="312" t="s">
        <v>30</v>
      </c>
      <c r="AM31" s="315" t="s">
        <v>30</v>
      </c>
      <c r="AN31" s="314" t="s">
        <v>558</v>
      </c>
      <c r="AO31" s="313" t="s">
        <v>30</v>
      </c>
      <c r="AP31" s="312" t="s">
        <v>30</v>
      </c>
      <c r="AQ31" s="312" t="s">
        <v>30</v>
      </c>
      <c r="AR31" s="312" t="s">
        <v>30</v>
      </c>
      <c r="AS31" s="312" t="s">
        <v>30</v>
      </c>
      <c r="AT31" s="312" t="s">
        <v>30</v>
      </c>
      <c r="AU31" s="312" t="s">
        <v>30</v>
      </c>
      <c r="AV31" s="315" t="s">
        <v>30</v>
      </c>
      <c r="AW31" s="289"/>
      <c r="AX31" s="297"/>
      <c r="AY31" s="297"/>
      <c r="AZ31" s="297"/>
      <c r="BA31" s="297"/>
      <c r="BB31" s="297"/>
      <c r="BC31" s="297"/>
      <c r="BD31" s="297"/>
      <c r="BE31" s="297"/>
      <c r="BF31" s="297"/>
      <c r="BG31" s="297"/>
      <c r="BH31" s="297"/>
      <c r="BI31" s="297"/>
      <c r="BJ31" s="297"/>
      <c r="BK31" s="297"/>
      <c r="BL31" s="297"/>
      <c r="BM31" s="297"/>
      <c r="BN31" s="297"/>
      <c r="BO31" s="297"/>
    </row>
    <row r="32" spans="1:67" s="320" customFormat="1" ht="15" customHeight="1">
      <c r="A32" s="314" t="s">
        <v>557</v>
      </c>
      <c r="B32" s="312">
        <f t="shared" si="18"/>
        <v>2</v>
      </c>
      <c r="C32" s="312">
        <v>2</v>
      </c>
      <c r="D32" s="312" t="s">
        <v>30</v>
      </c>
      <c r="E32" s="312" t="s">
        <v>30</v>
      </c>
      <c r="F32" s="312" t="s">
        <v>30</v>
      </c>
      <c r="G32" s="312" t="s">
        <v>30</v>
      </c>
      <c r="H32" s="312" t="s">
        <v>30</v>
      </c>
      <c r="I32" s="312" t="s">
        <v>30</v>
      </c>
      <c r="J32" s="312" t="s">
        <v>30</v>
      </c>
      <c r="K32" s="312" t="s">
        <v>30</v>
      </c>
      <c r="L32" s="312" t="s">
        <v>30</v>
      </c>
      <c r="M32" s="315" t="s">
        <v>30</v>
      </c>
      <c r="N32" s="314" t="s">
        <v>557</v>
      </c>
      <c r="O32" s="313" t="s">
        <v>30</v>
      </c>
      <c r="P32" s="312" t="s">
        <v>30</v>
      </c>
      <c r="Q32" s="312" t="s">
        <v>30</v>
      </c>
      <c r="R32" s="312" t="s">
        <v>30</v>
      </c>
      <c r="S32" s="312" t="s">
        <v>30</v>
      </c>
      <c r="T32" s="312" t="s">
        <v>30</v>
      </c>
      <c r="U32" s="312" t="s">
        <v>30</v>
      </c>
      <c r="V32" s="312" t="s">
        <v>30</v>
      </c>
      <c r="W32" s="312" t="s">
        <v>30</v>
      </c>
      <c r="X32" s="312" t="s">
        <v>30</v>
      </c>
      <c r="Y32" s="312" t="s">
        <v>30</v>
      </c>
      <c r="Z32" s="315" t="s">
        <v>30</v>
      </c>
      <c r="AA32" s="314" t="s">
        <v>557</v>
      </c>
      <c r="AB32" s="313" t="s">
        <v>30</v>
      </c>
      <c r="AC32" s="312" t="s">
        <v>30</v>
      </c>
      <c r="AD32" s="312" t="s">
        <v>30</v>
      </c>
      <c r="AE32" s="312" t="s">
        <v>30</v>
      </c>
      <c r="AF32" s="312" t="s">
        <v>30</v>
      </c>
      <c r="AG32" s="312" t="s">
        <v>30</v>
      </c>
      <c r="AH32" s="312" t="s">
        <v>30</v>
      </c>
      <c r="AI32" s="312" t="s">
        <v>30</v>
      </c>
      <c r="AJ32" s="312" t="s">
        <v>30</v>
      </c>
      <c r="AK32" s="312" t="s">
        <v>30</v>
      </c>
      <c r="AL32" s="312" t="s">
        <v>30</v>
      </c>
      <c r="AM32" s="315" t="s">
        <v>30</v>
      </c>
      <c r="AN32" s="314" t="s">
        <v>557</v>
      </c>
      <c r="AO32" s="313" t="s">
        <v>30</v>
      </c>
      <c r="AP32" s="312" t="s">
        <v>30</v>
      </c>
      <c r="AQ32" s="312" t="s">
        <v>30</v>
      </c>
      <c r="AR32" s="312" t="s">
        <v>30</v>
      </c>
      <c r="AS32" s="312" t="s">
        <v>30</v>
      </c>
      <c r="AT32" s="312" t="s">
        <v>30</v>
      </c>
      <c r="AU32" s="312" t="s">
        <v>30</v>
      </c>
      <c r="AV32" s="315" t="s">
        <v>30</v>
      </c>
      <c r="AW32" s="289"/>
      <c r="AX32" s="297"/>
      <c r="AY32" s="297"/>
      <c r="AZ32" s="297"/>
      <c r="BA32" s="297"/>
      <c r="BB32" s="297"/>
      <c r="BC32" s="297"/>
      <c r="BD32" s="297"/>
      <c r="BE32" s="297"/>
      <c r="BF32" s="297"/>
      <c r="BG32" s="297"/>
      <c r="BH32" s="297"/>
      <c r="BI32" s="297"/>
      <c r="BJ32" s="297"/>
      <c r="BK32" s="297"/>
      <c r="BL32" s="297"/>
      <c r="BM32" s="297"/>
      <c r="BN32" s="297"/>
      <c r="BO32" s="297"/>
    </row>
    <row r="33" spans="1:67" s="320" customFormat="1" ht="15" customHeight="1">
      <c r="A33" s="314" t="s">
        <v>556</v>
      </c>
      <c r="B33" s="312">
        <f t="shared" si="18"/>
        <v>21</v>
      </c>
      <c r="C33" s="312">
        <v>8</v>
      </c>
      <c r="D33" s="312">
        <v>1</v>
      </c>
      <c r="E33" s="312" t="s">
        <v>30</v>
      </c>
      <c r="F33" s="312">
        <v>1</v>
      </c>
      <c r="G33" s="312" t="s">
        <v>30</v>
      </c>
      <c r="H33" s="312" t="s">
        <v>30</v>
      </c>
      <c r="I33" s="312" t="s">
        <v>30</v>
      </c>
      <c r="J33" s="312" t="s">
        <v>30</v>
      </c>
      <c r="K33" s="312" t="s">
        <v>30</v>
      </c>
      <c r="L33" s="312" t="s">
        <v>30</v>
      </c>
      <c r="M33" s="315" t="s">
        <v>30</v>
      </c>
      <c r="N33" s="314" t="s">
        <v>556</v>
      </c>
      <c r="O33" s="313" t="s">
        <v>30</v>
      </c>
      <c r="P33" s="312">
        <v>1</v>
      </c>
      <c r="Q33" s="312">
        <v>7</v>
      </c>
      <c r="R33" s="312" t="s">
        <v>30</v>
      </c>
      <c r="S33" s="312">
        <v>1</v>
      </c>
      <c r="T33" s="312" t="s">
        <v>30</v>
      </c>
      <c r="U33" s="312" t="s">
        <v>30</v>
      </c>
      <c r="V33" s="312" t="s">
        <v>30</v>
      </c>
      <c r="W33" s="312" t="s">
        <v>30</v>
      </c>
      <c r="X33" s="312" t="s">
        <v>30</v>
      </c>
      <c r="Y33" s="312" t="s">
        <v>30</v>
      </c>
      <c r="Z33" s="315" t="s">
        <v>30</v>
      </c>
      <c r="AA33" s="314" t="s">
        <v>556</v>
      </c>
      <c r="AB33" s="313" t="s">
        <v>30</v>
      </c>
      <c r="AC33" s="312">
        <v>1</v>
      </c>
      <c r="AD33" s="312" t="s">
        <v>30</v>
      </c>
      <c r="AE33" s="312" t="s">
        <v>30</v>
      </c>
      <c r="AF33" s="312" t="s">
        <v>30</v>
      </c>
      <c r="AG33" s="312" t="s">
        <v>30</v>
      </c>
      <c r="AH33" s="312" t="s">
        <v>30</v>
      </c>
      <c r="AI33" s="312" t="s">
        <v>30</v>
      </c>
      <c r="AJ33" s="312" t="s">
        <v>30</v>
      </c>
      <c r="AK33" s="312" t="s">
        <v>30</v>
      </c>
      <c r="AL33" s="312">
        <v>1</v>
      </c>
      <c r="AM33" s="315" t="s">
        <v>30</v>
      </c>
      <c r="AN33" s="314" t="s">
        <v>556</v>
      </c>
      <c r="AO33" s="313" t="s">
        <v>30</v>
      </c>
      <c r="AP33" s="312" t="s">
        <v>30</v>
      </c>
      <c r="AQ33" s="312" t="s">
        <v>30</v>
      </c>
      <c r="AR33" s="312" t="s">
        <v>30</v>
      </c>
      <c r="AS33" s="312" t="s">
        <v>30</v>
      </c>
      <c r="AT33" s="312" t="s">
        <v>30</v>
      </c>
      <c r="AU33" s="312" t="s">
        <v>30</v>
      </c>
      <c r="AV33" s="315" t="s">
        <v>30</v>
      </c>
      <c r="AW33" s="289"/>
      <c r="AX33" s="297"/>
      <c r="AY33" s="297"/>
      <c r="AZ33" s="297"/>
      <c r="BA33" s="297"/>
      <c r="BB33" s="297"/>
      <c r="BC33" s="297"/>
      <c r="BD33" s="297"/>
      <c r="BE33" s="297"/>
      <c r="BF33" s="297"/>
      <c r="BG33" s="297"/>
      <c r="BH33" s="297"/>
      <c r="BI33" s="297"/>
      <c r="BJ33" s="297"/>
      <c r="BK33" s="297"/>
      <c r="BL33" s="297"/>
      <c r="BM33" s="297"/>
      <c r="BN33" s="297"/>
      <c r="BO33" s="297"/>
    </row>
    <row r="34" spans="1:67" s="320" customFormat="1" ht="15" customHeight="1">
      <c r="A34" s="314" t="s">
        <v>555</v>
      </c>
      <c r="B34" s="312">
        <f t="shared" si="18"/>
        <v>7</v>
      </c>
      <c r="C34" s="312">
        <v>3</v>
      </c>
      <c r="D34" s="312" t="s">
        <v>30</v>
      </c>
      <c r="E34" s="312" t="s">
        <v>30</v>
      </c>
      <c r="F34" s="312">
        <v>1</v>
      </c>
      <c r="G34" s="312" t="s">
        <v>30</v>
      </c>
      <c r="H34" s="312" t="s">
        <v>30</v>
      </c>
      <c r="I34" s="312" t="s">
        <v>30</v>
      </c>
      <c r="J34" s="312" t="s">
        <v>30</v>
      </c>
      <c r="K34" s="312" t="s">
        <v>30</v>
      </c>
      <c r="L34" s="312" t="s">
        <v>30</v>
      </c>
      <c r="M34" s="315" t="s">
        <v>30</v>
      </c>
      <c r="N34" s="314" t="s">
        <v>555</v>
      </c>
      <c r="O34" s="313" t="s">
        <v>30</v>
      </c>
      <c r="P34" s="312">
        <v>1</v>
      </c>
      <c r="Q34" s="312" t="s">
        <v>30</v>
      </c>
      <c r="R34" s="312" t="s">
        <v>30</v>
      </c>
      <c r="S34" s="312" t="s">
        <v>30</v>
      </c>
      <c r="T34" s="312" t="s">
        <v>30</v>
      </c>
      <c r="U34" s="312" t="s">
        <v>30</v>
      </c>
      <c r="V34" s="312" t="s">
        <v>30</v>
      </c>
      <c r="W34" s="312" t="s">
        <v>30</v>
      </c>
      <c r="X34" s="312" t="s">
        <v>30</v>
      </c>
      <c r="Y34" s="312" t="s">
        <v>30</v>
      </c>
      <c r="Z34" s="315" t="s">
        <v>30</v>
      </c>
      <c r="AA34" s="314" t="s">
        <v>555</v>
      </c>
      <c r="AB34" s="313" t="s">
        <v>30</v>
      </c>
      <c r="AC34" s="312" t="s">
        <v>30</v>
      </c>
      <c r="AD34" s="312" t="s">
        <v>30</v>
      </c>
      <c r="AE34" s="312" t="s">
        <v>30</v>
      </c>
      <c r="AF34" s="312" t="s">
        <v>30</v>
      </c>
      <c r="AG34" s="312">
        <v>1</v>
      </c>
      <c r="AH34" s="312" t="s">
        <v>30</v>
      </c>
      <c r="AI34" s="312" t="s">
        <v>30</v>
      </c>
      <c r="AJ34" s="312" t="s">
        <v>30</v>
      </c>
      <c r="AK34" s="312" t="s">
        <v>30</v>
      </c>
      <c r="AL34" s="312" t="s">
        <v>30</v>
      </c>
      <c r="AM34" s="315" t="s">
        <v>30</v>
      </c>
      <c r="AN34" s="314" t="s">
        <v>555</v>
      </c>
      <c r="AO34" s="313" t="s">
        <v>30</v>
      </c>
      <c r="AP34" s="312" t="s">
        <v>30</v>
      </c>
      <c r="AQ34" s="312" t="s">
        <v>30</v>
      </c>
      <c r="AR34" s="312" t="s">
        <v>30</v>
      </c>
      <c r="AS34" s="312" t="s">
        <v>30</v>
      </c>
      <c r="AT34" s="312" t="s">
        <v>30</v>
      </c>
      <c r="AU34" s="312">
        <v>1</v>
      </c>
      <c r="AV34" s="315" t="s">
        <v>30</v>
      </c>
      <c r="AW34" s="289"/>
      <c r="AX34" s="297"/>
      <c r="AY34" s="297"/>
      <c r="AZ34" s="297"/>
      <c r="BA34" s="297"/>
      <c r="BB34" s="297"/>
      <c r="BC34" s="297"/>
      <c r="BD34" s="297"/>
      <c r="BE34" s="297"/>
      <c r="BF34" s="297"/>
      <c r="BG34" s="297"/>
      <c r="BH34" s="297"/>
      <c r="BI34" s="297"/>
      <c r="BJ34" s="297"/>
      <c r="BK34" s="297"/>
      <c r="BL34" s="297"/>
      <c r="BM34" s="297"/>
      <c r="BN34" s="297"/>
      <c r="BO34" s="297"/>
    </row>
    <row r="35" spans="1:67" s="320" customFormat="1" ht="15" customHeight="1">
      <c r="A35" s="314" t="s">
        <v>554</v>
      </c>
      <c r="B35" s="312">
        <f t="shared" si="18"/>
        <v>2</v>
      </c>
      <c r="C35" s="312">
        <v>2</v>
      </c>
      <c r="D35" s="312" t="s">
        <v>30</v>
      </c>
      <c r="E35" s="312" t="s">
        <v>30</v>
      </c>
      <c r="F35" s="312" t="s">
        <v>30</v>
      </c>
      <c r="G35" s="312" t="s">
        <v>30</v>
      </c>
      <c r="H35" s="312" t="s">
        <v>30</v>
      </c>
      <c r="I35" s="312" t="s">
        <v>30</v>
      </c>
      <c r="J35" s="312" t="s">
        <v>30</v>
      </c>
      <c r="K35" s="312" t="s">
        <v>30</v>
      </c>
      <c r="L35" s="312" t="s">
        <v>30</v>
      </c>
      <c r="M35" s="315" t="s">
        <v>30</v>
      </c>
      <c r="N35" s="314" t="s">
        <v>554</v>
      </c>
      <c r="O35" s="313" t="s">
        <v>30</v>
      </c>
      <c r="P35" s="312" t="s">
        <v>30</v>
      </c>
      <c r="Q35" s="312" t="s">
        <v>30</v>
      </c>
      <c r="R35" s="312" t="s">
        <v>30</v>
      </c>
      <c r="S35" s="312" t="s">
        <v>30</v>
      </c>
      <c r="T35" s="312" t="s">
        <v>30</v>
      </c>
      <c r="U35" s="312" t="s">
        <v>30</v>
      </c>
      <c r="V35" s="312" t="s">
        <v>30</v>
      </c>
      <c r="W35" s="312" t="s">
        <v>30</v>
      </c>
      <c r="X35" s="312" t="s">
        <v>30</v>
      </c>
      <c r="Y35" s="312" t="s">
        <v>30</v>
      </c>
      <c r="Z35" s="315" t="s">
        <v>30</v>
      </c>
      <c r="AA35" s="314" t="s">
        <v>554</v>
      </c>
      <c r="AB35" s="313" t="s">
        <v>30</v>
      </c>
      <c r="AC35" s="312" t="s">
        <v>30</v>
      </c>
      <c r="AD35" s="312" t="s">
        <v>30</v>
      </c>
      <c r="AE35" s="312" t="s">
        <v>30</v>
      </c>
      <c r="AF35" s="312" t="s">
        <v>30</v>
      </c>
      <c r="AG35" s="312" t="s">
        <v>30</v>
      </c>
      <c r="AH35" s="312" t="s">
        <v>30</v>
      </c>
      <c r="AI35" s="312" t="s">
        <v>30</v>
      </c>
      <c r="AJ35" s="312" t="s">
        <v>30</v>
      </c>
      <c r="AK35" s="312" t="s">
        <v>30</v>
      </c>
      <c r="AL35" s="312" t="s">
        <v>30</v>
      </c>
      <c r="AM35" s="315" t="s">
        <v>30</v>
      </c>
      <c r="AN35" s="314" t="s">
        <v>554</v>
      </c>
      <c r="AO35" s="313" t="s">
        <v>30</v>
      </c>
      <c r="AP35" s="312" t="s">
        <v>30</v>
      </c>
      <c r="AQ35" s="312" t="s">
        <v>30</v>
      </c>
      <c r="AR35" s="312" t="s">
        <v>30</v>
      </c>
      <c r="AS35" s="312" t="s">
        <v>30</v>
      </c>
      <c r="AT35" s="312" t="s">
        <v>30</v>
      </c>
      <c r="AU35" s="312" t="s">
        <v>30</v>
      </c>
      <c r="AV35" s="315" t="s">
        <v>30</v>
      </c>
      <c r="AW35" s="289"/>
      <c r="AX35" s="297"/>
      <c r="AY35" s="297"/>
      <c r="AZ35" s="297"/>
      <c r="BA35" s="297"/>
      <c r="BB35" s="297"/>
      <c r="BC35" s="297"/>
      <c r="BD35" s="297"/>
      <c r="BE35" s="297"/>
      <c r="BF35" s="297"/>
      <c r="BG35" s="297"/>
      <c r="BH35" s="297"/>
      <c r="BI35" s="297"/>
      <c r="BJ35" s="297"/>
      <c r="BK35" s="297"/>
      <c r="BL35" s="297"/>
      <c r="BM35" s="297"/>
      <c r="BN35" s="297"/>
      <c r="BO35" s="297"/>
    </row>
    <row r="36" spans="1:67" s="320" customFormat="1" ht="15" customHeight="1">
      <c r="A36" s="314" t="s">
        <v>553</v>
      </c>
      <c r="B36" s="312">
        <f t="shared" si="18"/>
        <v>20</v>
      </c>
      <c r="C36" s="312">
        <v>6</v>
      </c>
      <c r="D36" s="312" t="s">
        <v>30</v>
      </c>
      <c r="E36" s="312" t="s">
        <v>30</v>
      </c>
      <c r="F36" s="312" t="s">
        <v>30</v>
      </c>
      <c r="G36" s="312" t="s">
        <v>30</v>
      </c>
      <c r="H36" s="312" t="s">
        <v>30</v>
      </c>
      <c r="I36" s="312" t="s">
        <v>30</v>
      </c>
      <c r="J36" s="312" t="s">
        <v>30</v>
      </c>
      <c r="K36" s="312" t="s">
        <v>30</v>
      </c>
      <c r="L36" s="312" t="s">
        <v>30</v>
      </c>
      <c r="M36" s="315" t="s">
        <v>30</v>
      </c>
      <c r="N36" s="314" t="s">
        <v>553</v>
      </c>
      <c r="O36" s="313" t="s">
        <v>30</v>
      </c>
      <c r="P36" s="312">
        <v>1</v>
      </c>
      <c r="Q36" s="312">
        <v>2</v>
      </c>
      <c r="R36" s="312" t="s">
        <v>30</v>
      </c>
      <c r="S36" s="312">
        <v>3</v>
      </c>
      <c r="T36" s="312" t="s">
        <v>30</v>
      </c>
      <c r="U36" s="312" t="s">
        <v>30</v>
      </c>
      <c r="V36" s="312" t="s">
        <v>30</v>
      </c>
      <c r="W36" s="312" t="s">
        <v>30</v>
      </c>
      <c r="X36" s="312" t="s">
        <v>30</v>
      </c>
      <c r="Y36" s="312">
        <v>2</v>
      </c>
      <c r="Z36" s="315" t="s">
        <v>30</v>
      </c>
      <c r="AA36" s="314" t="s">
        <v>553</v>
      </c>
      <c r="AB36" s="313">
        <v>1</v>
      </c>
      <c r="AC36" s="312">
        <v>2</v>
      </c>
      <c r="AD36" s="312" t="s">
        <v>30</v>
      </c>
      <c r="AE36" s="312" t="s">
        <v>30</v>
      </c>
      <c r="AF36" s="312">
        <v>1</v>
      </c>
      <c r="AG36" s="312" t="s">
        <v>30</v>
      </c>
      <c r="AH36" s="312" t="s">
        <v>30</v>
      </c>
      <c r="AI36" s="312">
        <v>2</v>
      </c>
      <c r="AJ36" s="312" t="s">
        <v>30</v>
      </c>
      <c r="AK36" s="312" t="s">
        <v>30</v>
      </c>
      <c r="AL36" s="312" t="s">
        <v>30</v>
      </c>
      <c r="AM36" s="315" t="s">
        <v>30</v>
      </c>
      <c r="AN36" s="314" t="s">
        <v>553</v>
      </c>
      <c r="AO36" s="313" t="s">
        <v>30</v>
      </c>
      <c r="AP36" s="312" t="s">
        <v>30</v>
      </c>
      <c r="AQ36" s="312" t="s">
        <v>30</v>
      </c>
      <c r="AR36" s="312" t="s">
        <v>30</v>
      </c>
      <c r="AS36" s="312" t="s">
        <v>30</v>
      </c>
      <c r="AT36" s="312" t="s">
        <v>30</v>
      </c>
      <c r="AU36" s="312" t="s">
        <v>30</v>
      </c>
      <c r="AV36" s="315" t="s">
        <v>30</v>
      </c>
      <c r="AW36" s="289"/>
      <c r="AX36" s="297"/>
      <c r="AY36" s="297"/>
      <c r="AZ36" s="297"/>
      <c r="BA36" s="297"/>
      <c r="BB36" s="297"/>
      <c r="BC36" s="297"/>
      <c r="BD36" s="297"/>
      <c r="BE36" s="297"/>
      <c r="BF36" s="297"/>
      <c r="BG36" s="297"/>
      <c r="BH36" s="297"/>
      <c r="BI36" s="297"/>
      <c r="BJ36" s="297"/>
      <c r="BK36" s="297"/>
      <c r="BL36" s="297"/>
      <c r="BM36" s="297"/>
      <c r="BN36" s="297"/>
      <c r="BO36" s="297"/>
    </row>
    <row r="37" spans="1:67" s="320" customFormat="1" ht="15" customHeight="1">
      <c r="A37" s="310" t="s">
        <v>552</v>
      </c>
      <c r="B37" s="303">
        <f t="shared" si="18"/>
        <v>0</v>
      </c>
      <c r="C37" s="303" t="s">
        <v>30</v>
      </c>
      <c r="D37" s="303" t="s">
        <v>30</v>
      </c>
      <c r="E37" s="303" t="s">
        <v>30</v>
      </c>
      <c r="F37" s="303" t="s">
        <v>30</v>
      </c>
      <c r="G37" s="303" t="s">
        <v>30</v>
      </c>
      <c r="H37" s="303" t="s">
        <v>30</v>
      </c>
      <c r="I37" s="303" t="s">
        <v>30</v>
      </c>
      <c r="J37" s="303" t="s">
        <v>30</v>
      </c>
      <c r="K37" s="303" t="s">
        <v>30</v>
      </c>
      <c r="L37" s="303" t="s">
        <v>30</v>
      </c>
      <c r="M37" s="302" t="s">
        <v>30</v>
      </c>
      <c r="N37" s="310" t="s">
        <v>552</v>
      </c>
      <c r="O37" s="309" t="s">
        <v>30</v>
      </c>
      <c r="P37" s="303" t="s">
        <v>30</v>
      </c>
      <c r="Q37" s="303" t="s">
        <v>30</v>
      </c>
      <c r="R37" s="303" t="s">
        <v>30</v>
      </c>
      <c r="S37" s="303" t="s">
        <v>30</v>
      </c>
      <c r="T37" s="303" t="s">
        <v>30</v>
      </c>
      <c r="U37" s="303" t="s">
        <v>30</v>
      </c>
      <c r="V37" s="303" t="s">
        <v>30</v>
      </c>
      <c r="W37" s="303" t="s">
        <v>30</v>
      </c>
      <c r="X37" s="303" t="s">
        <v>30</v>
      </c>
      <c r="Y37" s="303" t="s">
        <v>30</v>
      </c>
      <c r="Z37" s="302" t="s">
        <v>30</v>
      </c>
      <c r="AA37" s="310" t="s">
        <v>552</v>
      </c>
      <c r="AB37" s="309" t="s">
        <v>30</v>
      </c>
      <c r="AC37" s="303" t="s">
        <v>30</v>
      </c>
      <c r="AD37" s="303" t="s">
        <v>30</v>
      </c>
      <c r="AE37" s="303" t="s">
        <v>30</v>
      </c>
      <c r="AF37" s="303" t="s">
        <v>30</v>
      </c>
      <c r="AG37" s="303" t="s">
        <v>30</v>
      </c>
      <c r="AH37" s="303" t="s">
        <v>30</v>
      </c>
      <c r="AI37" s="303" t="s">
        <v>30</v>
      </c>
      <c r="AJ37" s="303" t="s">
        <v>30</v>
      </c>
      <c r="AK37" s="303" t="s">
        <v>30</v>
      </c>
      <c r="AL37" s="303" t="s">
        <v>30</v>
      </c>
      <c r="AM37" s="302" t="s">
        <v>30</v>
      </c>
      <c r="AN37" s="310" t="s">
        <v>552</v>
      </c>
      <c r="AO37" s="309" t="s">
        <v>30</v>
      </c>
      <c r="AP37" s="303" t="s">
        <v>30</v>
      </c>
      <c r="AQ37" s="303" t="s">
        <v>30</v>
      </c>
      <c r="AR37" s="303" t="s">
        <v>30</v>
      </c>
      <c r="AS37" s="303" t="s">
        <v>30</v>
      </c>
      <c r="AT37" s="303" t="s">
        <v>30</v>
      </c>
      <c r="AU37" s="303" t="s">
        <v>30</v>
      </c>
      <c r="AV37" s="302" t="s">
        <v>30</v>
      </c>
      <c r="AW37" s="289"/>
      <c r="AX37" s="297"/>
      <c r="AY37" s="297"/>
      <c r="AZ37" s="297"/>
      <c r="BA37" s="297"/>
      <c r="BB37" s="297"/>
      <c r="BC37" s="297"/>
      <c r="BD37" s="297"/>
      <c r="BE37" s="297"/>
      <c r="BF37" s="297"/>
      <c r="BG37" s="297"/>
      <c r="BH37" s="297"/>
      <c r="BI37" s="297"/>
      <c r="BJ37" s="297"/>
      <c r="BK37" s="297"/>
      <c r="BL37" s="297"/>
      <c r="BM37" s="297"/>
      <c r="BN37" s="297"/>
      <c r="BO37" s="297"/>
    </row>
    <row r="38" spans="1:67" s="348" customFormat="1" ht="15" customHeight="1">
      <c r="A38" s="306" t="s">
        <v>551</v>
      </c>
      <c r="B38" s="304">
        <f aca="true" t="shared" si="19" ref="B38:M38">SUM(B39:B51)</f>
        <v>435</v>
      </c>
      <c r="C38" s="304">
        <f t="shared" si="19"/>
        <v>110</v>
      </c>
      <c r="D38" s="304">
        <f t="shared" si="19"/>
        <v>3</v>
      </c>
      <c r="E38" s="304">
        <f t="shared" si="19"/>
        <v>17</v>
      </c>
      <c r="F38" s="304">
        <f t="shared" si="19"/>
        <v>16</v>
      </c>
      <c r="G38" s="304">
        <f t="shared" si="19"/>
        <v>2</v>
      </c>
      <c r="H38" s="304">
        <f t="shared" si="19"/>
        <v>2</v>
      </c>
      <c r="I38" s="304">
        <f t="shared" si="19"/>
        <v>5</v>
      </c>
      <c r="J38" s="304">
        <f t="shared" si="19"/>
        <v>3</v>
      </c>
      <c r="K38" s="304">
        <f t="shared" si="19"/>
        <v>11</v>
      </c>
      <c r="L38" s="304">
        <f t="shared" si="19"/>
        <v>0</v>
      </c>
      <c r="M38" s="307">
        <f t="shared" si="19"/>
        <v>1</v>
      </c>
      <c r="N38" s="306" t="s">
        <v>551</v>
      </c>
      <c r="O38" s="305">
        <f aca="true" t="shared" si="20" ref="O38:Z38">SUM(O39:O51)</f>
        <v>0</v>
      </c>
      <c r="P38" s="304">
        <f t="shared" si="20"/>
        <v>22</v>
      </c>
      <c r="Q38" s="304">
        <f t="shared" si="20"/>
        <v>22</v>
      </c>
      <c r="R38" s="304">
        <f t="shared" si="20"/>
        <v>0</v>
      </c>
      <c r="S38" s="304">
        <f t="shared" si="20"/>
        <v>38</v>
      </c>
      <c r="T38" s="304">
        <f t="shared" si="20"/>
        <v>4</v>
      </c>
      <c r="U38" s="304">
        <f t="shared" si="20"/>
        <v>2</v>
      </c>
      <c r="V38" s="304">
        <f t="shared" si="20"/>
        <v>0</v>
      </c>
      <c r="W38" s="304">
        <f t="shared" si="20"/>
        <v>0</v>
      </c>
      <c r="X38" s="304">
        <f t="shared" si="20"/>
        <v>5</v>
      </c>
      <c r="Y38" s="304">
        <f t="shared" si="20"/>
        <v>13</v>
      </c>
      <c r="Z38" s="307">
        <f t="shared" si="20"/>
        <v>1</v>
      </c>
      <c r="AA38" s="306" t="s">
        <v>551</v>
      </c>
      <c r="AB38" s="305">
        <f aca="true" t="shared" si="21" ref="AB38:AM38">SUM(AB39:AB51)</f>
        <v>10</v>
      </c>
      <c r="AC38" s="304">
        <f t="shared" si="21"/>
        <v>41</v>
      </c>
      <c r="AD38" s="304">
        <f t="shared" si="21"/>
        <v>5</v>
      </c>
      <c r="AE38" s="304">
        <f t="shared" si="21"/>
        <v>0</v>
      </c>
      <c r="AF38" s="304">
        <f t="shared" si="21"/>
        <v>19</v>
      </c>
      <c r="AG38" s="304">
        <f t="shared" si="21"/>
        <v>15</v>
      </c>
      <c r="AH38" s="304">
        <f t="shared" si="21"/>
        <v>0</v>
      </c>
      <c r="AI38" s="304">
        <f t="shared" si="21"/>
        <v>12</v>
      </c>
      <c r="AJ38" s="304">
        <f t="shared" si="21"/>
        <v>0</v>
      </c>
      <c r="AK38" s="304">
        <f t="shared" si="21"/>
        <v>5</v>
      </c>
      <c r="AL38" s="304">
        <f t="shared" si="21"/>
        <v>3</v>
      </c>
      <c r="AM38" s="307">
        <f t="shared" si="21"/>
        <v>4</v>
      </c>
      <c r="AN38" s="306" t="s">
        <v>551</v>
      </c>
      <c r="AO38" s="305">
        <f aca="true" t="shared" si="22" ref="AO38:AV38">SUM(AO39:AO51)</f>
        <v>9</v>
      </c>
      <c r="AP38" s="304">
        <f t="shared" si="22"/>
        <v>4</v>
      </c>
      <c r="AQ38" s="304">
        <f t="shared" si="22"/>
        <v>1</v>
      </c>
      <c r="AR38" s="304">
        <f t="shared" si="22"/>
        <v>8</v>
      </c>
      <c r="AS38" s="304">
        <f t="shared" si="22"/>
        <v>15</v>
      </c>
      <c r="AT38" s="304">
        <f t="shared" si="22"/>
        <v>2</v>
      </c>
      <c r="AU38" s="304">
        <f t="shared" si="22"/>
        <v>4</v>
      </c>
      <c r="AV38" s="674">
        <f t="shared" si="22"/>
        <v>1</v>
      </c>
      <c r="AW38" s="346"/>
      <c r="AX38" s="347"/>
      <c r="AY38" s="347"/>
      <c r="AZ38" s="347"/>
      <c r="BA38" s="347"/>
      <c r="BB38" s="347"/>
      <c r="BC38" s="347"/>
      <c r="BD38" s="347"/>
      <c r="BE38" s="347"/>
      <c r="BF38" s="347"/>
      <c r="BG38" s="347"/>
      <c r="BH38" s="347"/>
      <c r="BI38" s="347"/>
      <c r="BJ38" s="347"/>
      <c r="BK38" s="347"/>
      <c r="BL38" s="347"/>
      <c r="BM38" s="347"/>
      <c r="BN38" s="347"/>
      <c r="BO38" s="347"/>
    </row>
    <row r="39" spans="1:49" s="297" customFormat="1" ht="15" customHeight="1">
      <c r="A39" s="318" t="s">
        <v>550</v>
      </c>
      <c r="B39" s="316">
        <f aca="true" t="shared" si="23" ref="B39:B51">SUM(C39:AV39)</f>
        <v>305</v>
      </c>
      <c r="C39" s="316">
        <v>48</v>
      </c>
      <c r="D39" s="316">
        <v>3</v>
      </c>
      <c r="E39" s="316">
        <v>13</v>
      </c>
      <c r="F39" s="316">
        <v>13</v>
      </c>
      <c r="G39" s="316">
        <v>1</v>
      </c>
      <c r="H39" s="316">
        <v>2</v>
      </c>
      <c r="I39" s="316">
        <v>5</v>
      </c>
      <c r="J39" s="316">
        <v>2</v>
      </c>
      <c r="K39" s="316">
        <v>8</v>
      </c>
      <c r="L39" s="316" t="s">
        <v>30</v>
      </c>
      <c r="M39" s="319">
        <v>1</v>
      </c>
      <c r="N39" s="318" t="s">
        <v>550</v>
      </c>
      <c r="O39" s="317" t="s">
        <v>30</v>
      </c>
      <c r="P39" s="316">
        <v>18</v>
      </c>
      <c r="Q39" s="316">
        <v>16</v>
      </c>
      <c r="R39" s="316" t="s">
        <v>30</v>
      </c>
      <c r="S39" s="316">
        <v>25</v>
      </c>
      <c r="T39" s="316">
        <v>4</v>
      </c>
      <c r="U39" s="316">
        <v>2</v>
      </c>
      <c r="V39" s="316" t="s">
        <v>30</v>
      </c>
      <c r="W39" s="316" t="s">
        <v>30</v>
      </c>
      <c r="X39" s="316">
        <v>5</v>
      </c>
      <c r="Y39" s="316">
        <v>7</v>
      </c>
      <c r="Z39" s="319">
        <v>1</v>
      </c>
      <c r="AA39" s="318" t="s">
        <v>550</v>
      </c>
      <c r="AB39" s="317">
        <v>10</v>
      </c>
      <c r="AC39" s="316">
        <v>28</v>
      </c>
      <c r="AD39" s="316">
        <v>5</v>
      </c>
      <c r="AE39" s="316" t="s">
        <v>30</v>
      </c>
      <c r="AF39" s="316">
        <v>13</v>
      </c>
      <c r="AG39" s="316">
        <v>14</v>
      </c>
      <c r="AH39" s="316" t="s">
        <v>30</v>
      </c>
      <c r="AI39" s="316">
        <v>10</v>
      </c>
      <c r="AJ39" s="316" t="s">
        <v>30</v>
      </c>
      <c r="AK39" s="316">
        <v>3</v>
      </c>
      <c r="AL39" s="316">
        <v>3</v>
      </c>
      <c r="AM39" s="319">
        <v>3</v>
      </c>
      <c r="AN39" s="318" t="s">
        <v>550</v>
      </c>
      <c r="AO39" s="317">
        <v>9</v>
      </c>
      <c r="AP39" s="316">
        <v>4</v>
      </c>
      <c r="AQ39" s="316">
        <v>1</v>
      </c>
      <c r="AR39" s="316">
        <v>8</v>
      </c>
      <c r="AS39" s="316">
        <v>15</v>
      </c>
      <c r="AT39" s="316" t="s">
        <v>30</v>
      </c>
      <c r="AU39" s="312">
        <v>4</v>
      </c>
      <c r="AV39" s="311">
        <v>1</v>
      </c>
      <c r="AW39" s="289"/>
    </row>
    <row r="40" spans="1:49" s="297" customFormat="1" ht="15" customHeight="1">
      <c r="A40" s="314" t="s">
        <v>549</v>
      </c>
      <c r="B40" s="312">
        <f t="shared" si="23"/>
        <v>62</v>
      </c>
      <c r="C40" s="312">
        <v>27</v>
      </c>
      <c r="D40" s="312" t="s">
        <v>30</v>
      </c>
      <c r="E40" s="312">
        <v>1</v>
      </c>
      <c r="F40" s="312">
        <v>2</v>
      </c>
      <c r="G40" s="312">
        <v>1</v>
      </c>
      <c r="H40" s="312" t="s">
        <v>30</v>
      </c>
      <c r="I40" s="312" t="s">
        <v>30</v>
      </c>
      <c r="J40" s="312">
        <v>1</v>
      </c>
      <c r="K40" s="312">
        <v>2</v>
      </c>
      <c r="L40" s="312" t="s">
        <v>30</v>
      </c>
      <c r="M40" s="315" t="s">
        <v>30</v>
      </c>
      <c r="N40" s="314" t="s">
        <v>549</v>
      </c>
      <c r="O40" s="313" t="s">
        <v>30</v>
      </c>
      <c r="P40" s="312">
        <v>2</v>
      </c>
      <c r="Q40" s="312">
        <v>4</v>
      </c>
      <c r="R40" s="312" t="s">
        <v>30</v>
      </c>
      <c r="S40" s="312">
        <v>5</v>
      </c>
      <c r="T40" s="312" t="s">
        <v>30</v>
      </c>
      <c r="U40" s="312" t="s">
        <v>30</v>
      </c>
      <c r="V40" s="312" t="s">
        <v>30</v>
      </c>
      <c r="W40" s="312" t="s">
        <v>30</v>
      </c>
      <c r="X40" s="312" t="s">
        <v>30</v>
      </c>
      <c r="Y40" s="312">
        <v>3</v>
      </c>
      <c r="Z40" s="315" t="s">
        <v>30</v>
      </c>
      <c r="AA40" s="314" t="s">
        <v>549</v>
      </c>
      <c r="AB40" s="313" t="s">
        <v>30</v>
      </c>
      <c r="AC40" s="312">
        <v>6</v>
      </c>
      <c r="AD40" s="312" t="s">
        <v>30</v>
      </c>
      <c r="AE40" s="312" t="s">
        <v>30</v>
      </c>
      <c r="AF40" s="312">
        <v>2</v>
      </c>
      <c r="AG40" s="312">
        <v>1</v>
      </c>
      <c r="AH40" s="312" t="s">
        <v>30</v>
      </c>
      <c r="AI40" s="312">
        <v>1</v>
      </c>
      <c r="AJ40" s="312" t="s">
        <v>30</v>
      </c>
      <c r="AK40" s="312">
        <v>2</v>
      </c>
      <c r="AL40" s="312" t="s">
        <v>30</v>
      </c>
      <c r="AM40" s="315" t="s">
        <v>30</v>
      </c>
      <c r="AN40" s="314" t="s">
        <v>549</v>
      </c>
      <c r="AO40" s="313" t="s">
        <v>30</v>
      </c>
      <c r="AP40" s="312" t="s">
        <v>30</v>
      </c>
      <c r="AQ40" s="312" t="s">
        <v>30</v>
      </c>
      <c r="AR40" s="312" t="s">
        <v>30</v>
      </c>
      <c r="AS40" s="312" t="s">
        <v>30</v>
      </c>
      <c r="AT40" s="312">
        <v>2</v>
      </c>
      <c r="AU40" s="312" t="s">
        <v>30</v>
      </c>
      <c r="AV40" s="311" t="s">
        <v>30</v>
      </c>
      <c r="AW40" s="289"/>
    </row>
    <row r="41" spans="1:49" s="297" customFormat="1" ht="15" customHeight="1">
      <c r="A41" s="314" t="s">
        <v>548</v>
      </c>
      <c r="B41" s="312">
        <f t="shared" si="23"/>
        <v>0</v>
      </c>
      <c r="C41" s="312" t="s">
        <v>30</v>
      </c>
      <c r="D41" s="312" t="s">
        <v>30</v>
      </c>
      <c r="E41" s="312" t="s">
        <v>30</v>
      </c>
      <c r="F41" s="312" t="s">
        <v>30</v>
      </c>
      <c r="G41" s="312" t="s">
        <v>30</v>
      </c>
      <c r="H41" s="312" t="s">
        <v>30</v>
      </c>
      <c r="I41" s="312" t="s">
        <v>30</v>
      </c>
      <c r="J41" s="312" t="s">
        <v>30</v>
      </c>
      <c r="K41" s="312" t="s">
        <v>30</v>
      </c>
      <c r="L41" s="312" t="s">
        <v>30</v>
      </c>
      <c r="M41" s="315" t="s">
        <v>30</v>
      </c>
      <c r="N41" s="314" t="s">
        <v>548</v>
      </c>
      <c r="O41" s="313" t="s">
        <v>30</v>
      </c>
      <c r="P41" s="312" t="s">
        <v>30</v>
      </c>
      <c r="Q41" s="312" t="s">
        <v>30</v>
      </c>
      <c r="R41" s="312" t="s">
        <v>30</v>
      </c>
      <c r="S41" s="312" t="s">
        <v>30</v>
      </c>
      <c r="T41" s="312" t="s">
        <v>30</v>
      </c>
      <c r="U41" s="312" t="s">
        <v>30</v>
      </c>
      <c r="V41" s="312" t="s">
        <v>30</v>
      </c>
      <c r="W41" s="312" t="s">
        <v>30</v>
      </c>
      <c r="X41" s="312" t="s">
        <v>30</v>
      </c>
      <c r="Y41" s="312" t="s">
        <v>30</v>
      </c>
      <c r="Z41" s="315" t="s">
        <v>30</v>
      </c>
      <c r="AA41" s="314" t="s">
        <v>548</v>
      </c>
      <c r="AB41" s="313" t="s">
        <v>30</v>
      </c>
      <c r="AC41" s="312" t="s">
        <v>30</v>
      </c>
      <c r="AD41" s="312" t="s">
        <v>30</v>
      </c>
      <c r="AE41" s="312" t="s">
        <v>30</v>
      </c>
      <c r="AF41" s="312" t="s">
        <v>30</v>
      </c>
      <c r="AG41" s="312" t="s">
        <v>30</v>
      </c>
      <c r="AH41" s="312" t="s">
        <v>30</v>
      </c>
      <c r="AI41" s="312" t="s">
        <v>30</v>
      </c>
      <c r="AJ41" s="312" t="s">
        <v>30</v>
      </c>
      <c r="AK41" s="312" t="s">
        <v>30</v>
      </c>
      <c r="AL41" s="312" t="s">
        <v>30</v>
      </c>
      <c r="AM41" s="315" t="s">
        <v>30</v>
      </c>
      <c r="AN41" s="314" t="s">
        <v>548</v>
      </c>
      <c r="AO41" s="313" t="s">
        <v>30</v>
      </c>
      <c r="AP41" s="312" t="s">
        <v>30</v>
      </c>
      <c r="AQ41" s="312" t="s">
        <v>30</v>
      </c>
      <c r="AR41" s="312" t="s">
        <v>30</v>
      </c>
      <c r="AS41" s="312" t="s">
        <v>30</v>
      </c>
      <c r="AT41" s="312" t="s">
        <v>30</v>
      </c>
      <c r="AU41" s="312" t="s">
        <v>30</v>
      </c>
      <c r="AV41" s="311" t="s">
        <v>30</v>
      </c>
      <c r="AW41" s="289"/>
    </row>
    <row r="42" spans="1:49" s="297" customFormat="1" ht="15" customHeight="1">
      <c r="A42" s="314" t="s">
        <v>547</v>
      </c>
      <c r="B42" s="312">
        <f t="shared" si="23"/>
        <v>4</v>
      </c>
      <c r="C42" s="312">
        <v>3</v>
      </c>
      <c r="D42" s="312" t="s">
        <v>30</v>
      </c>
      <c r="E42" s="312" t="s">
        <v>30</v>
      </c>
      <c r="F42" s="312" t="s">
        <v>30</v>
      </c>
      <c r="G42" s="312" t="s">
        <v>30</v>
      </c>
      <c r="H42" s="312" t="s">
        <v>30</v>
      </c>
      <c r="I42" s="312" t="s">
        <v>30</v>
      </c>
      <c r="J42" s="312" t="s">
        <v>30</v>
      </c>
      <c r="K42" s="312" t="s">
        <v>30</v>
      </c>
      <c r="L42" s="312" t="s">
        <v>30</v>
      </c>
      <c r="M42" s="315" t="s">
        <v>30</v>
      </c>
      <c r="N42" s="314" t="s">
        <v>547</v>
      </c>
      <c r="O42" s="313" t="s">
        <v>30</v>
      </c>
      <c r="P42" s="312" t="s">
        <v>30</v>
      </c>
      <c r="Q42" s="312" t="s">
        <v>30</v>
      </c>
      <c r="R42" s="312" t="s">
        <v>30</v>
      </c>
      <c r="S42" s="312">
        <v>1</v>
      </c>
      <c r="T42" s="312" t="s">
        <v>30</v>
      </c>
      <c r="U42" s="312" t="s">
        <v>30</v>
      </c>
      <c r="V42" s="312" t="s">
        <v>30</v>
      </c>
      <c r="W42" s="312" t="s">
        <v>30</v>
      </c>
      <c r="X42" s="312" t="s">
        <v>30</v>
      </c>
      <c r="Y42" s="312" t="s">
        <v>30</v>
      </c>
      <c r="Z42" s="315" t="s">
        <v>30</v>
      </c>
      <c r="AA42" s="314" t="s">
        <v>547</v>
      </c>
      <c r="AB42" s="313" t="s">
        <v>30</v>
      </c>
      <c r="AC42" s="312" t="s">
        <v>30</v>
      </c>
      <c r="AD42" s="312" t="s">
        <v>30</v>
      </c>
      <c r="AE42" s="312" t="s">
        <v>30</v>
      </c>
      <c r="AF42" s="312" t="s">
        <v>30</v>
      </c>
      <c r="AG42" s="312" t="s">
        <v>30</v>
      </c>
      <c r="AH42" s="312" t="s">
        <v>30</v>
      </c>
      <c r="AI42" s="312" t="s">
        <v>30</v>
      </c>
      <c r="AJ42" s="312" t="s">
        <v>30</v>
      </c>
      <c r="AK42" s="312" t="s">
        <v>30</v>
      </c>
      <c r="AL42" s="312" t="s">
        <v>30</v>
      </c>
      <c r="AM42" s="315" t="s">
        <v>30</v>
      </c>
      <c r="AN42" s="314" t="s">
        <v>547</v>
      </c>
      <c r="AO42" s="313" t="s">
        <v>30</v>
      </c>
      <c r="AP42" s="312" t="s">
        <v>30</v>
      </c>
      <c r="AQ42" s="312" t="s">
        <v>30</v>
      </c>
      <c r="AR42" s="312" t="s">
        <v>30</v>
      </c>
      <c r="AS42" s="312" t="s">
        <v>30</v>
      </c>
      <c r="AT42" s="312" t="s">
        <v>30</v>
      </c>
      <c r="AU42" s="312" t="s">
        <v>30</v>
      </c>
      <c r="AV42" s="311" t="s">
        <v>30</v>
      </c>
      <c r="AW42" s="289"/>
    </row>
    <row r="43" spans="1:49" s="297" customFormat="1" ht="15" customHeight="1">
      <c r="A43" s="314" t="s">
        <v>546</v>
      </c>
      <c r="B43" s="312">
        <f t="shared" si="23"/>
        <v>2</v>
      </c>
      <c r="C43" s="312">
        <v>2</v>
      </c>
      <c r="D43" s="312" t="s">
        <v>30</v>
      </c>
      <c r="E43" s="312" t="s">
        <v>30</v>
      </c>
      <c r="F43" s="312" t="s">
        <v>30</v>
      </c>
      <c r="G43" s="312" t="s">
        <v>30</v>
      </c>
      <c r="H43" s="312" t="s">
        <v>30</v>
      </c>
      <c r="I43" s="312" t="s">
        <v>30</v>
      </c>
      <c r="J43" s="312" t="s">
        <v>30</v>
      </c>
      <c r="K43" s="312" t="s">
        <v>30</v>
      </c>
      <c r="L43" s="312" t="s">
        <v>30</v>
      </c>
      <c r="M43" s="315" t="s">
        <v>30</v>
      </c>
      <c r="N43" s="314" t="s">
        <v>546</v>
      </c>
      <c r="O43" s="313" t="s">
        <v>30</v>
      </c>
      <c r="P43" s="312" t="s">
        <v>30</v>
      </c>
      <c r="Q43" s="312" t="s">
        <v>30</v>
      </c>
      <c r="R43" s="312" t="s">
        <v>30</v>
      </c>
      <c r="S43" s="312" t="s">
        <v>30</v>
      </c>
      <c r="T43" s="312" t="s">
        <v>30</v>
      </c>
      <c r="U43" s="312" t="s">
        <v>30</v>
      </c>
      <c r="V43" s="312" t="s">
        <v>30</v>
      </c>
      <c r="W43" s="312" t="s">
        <v>30</v>
      </c>
      <c r="X43" s="312" t="s">
        <v>30</v>
      </c>
      <c r="Y43" s="312" t="s">
        <v>30</v>
      </c>
      <c r="Z43" s="315" t="s">
        <v>30</v>
      </c>
      <c r="AA43" s="314" t="s">
        <v>546</v>
      </c>
      <c r="AB43" s="313" t="s">
        <v>30</v>
      </c>
      <c r="AC43" s="312" t="s">
        <v>30</v>
      </c>
      <c r="AD43" s="312" t="s">
        <v>30</v>
      </c>
      <c r="AE43" s="312" t="s">
        <v>30</v>
      </c>
      <c r="AF43" s="312" t="s">
        <v>30</v>
      </c>
      <c r="AG43" s="312" t="s">
        <v>30</v>
      </c>
      <c r="AH43" s="312" t="s">
        <v>30</v>
      </c>
      <c r="AI43" s="312" t="s">
        <v>30</v>
      </c>
      <c r="AJ43" s="312" t="s">
        <v>30</v>
      </c>
      <c r="AK43" s="312" t="s">
        <v>30</v>
      </c>
      <c r="AL43" s="312" t="s">
        <v>30</v>
      </c>
      <c r="AM43" s="315" t="s">
        <v>30</v>
      </c>
      <c r="AN43" s="314" t="s">
        <v>546</v>
      </c>
      <c r="AO43" s="313" t="s">
        <v>30</v>
      </c>
      <c r="AP43" s="312" t="s">
        <v>30</v>
      </c>
      <c r="AQ43" s="312" t="s">
        <v>30</v>
      </c>
      <c r="AR43" s="312" t="s">
        <v>30</v>
      </c>
      <c r="AS43" s="312" t="s">
        <v>30</v>
      </c>
      <c r="AT43" s="312" t="s">
        <v>30</v>
      </c>
      <c r="AU43" s="312" t="s">
        <v>30</v>
      </c>
      <c r="AV43" s="311" t="s">
        <v>30</v>
      </c>
      <c r="AW43" s="289"/>
    </row>
    <row r="44" spans="1:49" s="297" customFormat="1" ht="15" customHeight="1">
      <c r="A44" s="314" t="s">
        <v>545</v>
      </c>
      <c r="B44" s="312">
        <f t="shared" si="23"/>
        <v>16</v>
      </c>
      <c r="C44" s="312">
        <v>9</v>
      </c>
      <c r="D44" s="312" t="s">
        <v>30</v>
      </c>
      <c r="E44" s="312">
        <v>1</v>
      </c>
      <c r="F44" s="312" t="s">
        <v>30</v>
      </c>
      <c r="G44" s="312" t="s">
        <v>30</v>
      </c>
      <c r="H44" s="312" t="s">
        <v>30</v>
      </c>
      <c r="I44" s="312" t="s">
        <v>30</v>
      </c>
      <c r="J44" s="312" t="s">
        <v>30</v>
      </c>
      <c r="K44" s="312" t="s">
        <v>30</v>
      </c>
      <c r="L44" s="312" t="s">
        <v>30</v>
      </c>
      <c r="M44" s="315" t="s">
        <v>30</v>
      </c>
      <c r="N44" s="314" t="s">
        <v>545</v>
      </c>
      <c r="O44" s="313" t="s">
        <v>30</v>
      </c>
      <c r="P44" s="312" t="s">
        <v>30</v>
      </c>
      <c r="Q44" s="312">
        <v>1</v>
      </c>
      <c r="R44" s="312" t="s">
        <v>30</v>
      </c>
      <c r="S44" s="312">
        <v>1</v>
      </c>
      <c r="T44" s="312" t="s">
        <v>30</v>
      </c>
      <c r="U44" s="312" t="s">
        <v>30</v>
      </c>
      <c r="V44" s="312" t="s">
        <v>30</v>
      </c>
      <c r="W44" s="312" t="s">
        <v>30</v>
      </c>
      <c r="X44" s="312" t="s">
        <v>30</v>
      </c>
      <c r="Y44" s="312">
        <v>1</v>
      </c>
      <c r="Z44" s="315" t="s">
        <v>30</v>
      </c>
      <c r="AA44" s="314" t="s">
        <v>545</v>
      </c>
      <c r="AB44" s="313" t="s">
        <v>30</v>
      </c>
      <c r="AC44" s="312">
        <v>2</v>
      </c>
      <c r="AD44" s="312" t="s">
        <v>30</v>
      </c>
      <c r="AE44" s="312" t="s">
        <v>30</v>
      </c>
      <c r="AF44" s="312">
        <v>1</v>
      </c>
      <c r="AG44" s="312" t="s">
        <v>30</v>
      </c>
      <c r="AH44" s="312" t="s">
        <v>30</v>
      </c>
      <c r="AI44" s="312" t="s">
        <v>30</v>
      </c>
      <c r="AJ44" s="312" t="s">
        <v>30</v>
      </c>
      <c r="AK44" s="312" t="s">
        <v>30</v>
      </c>
      <c r="AL44" s="312" t="s">
        <v>30</v>
      </c>
      <c r="AM44" s="315" t="s">
        <v>30</v>
      </c>
      <c r="AN44" s="314" t="s">
        <v>545</v>
      </c>
      <c r="AO44" s="313" t="s">
        <v>30</v>
      </c>
      <c r="AP44" s="312" t="s">
        <v>30</v>
      </c>
      <c r="AQ44" s="312" t="s">
        <v>30</v>
      </c>
      <c r="AR44" s="312" t="s">
        <v>30</v>
      </c>
      <c r="AS44" s="312" t="s">
        <v>30</v>
      </c>
      <c r="AT44" s="312" t="s">
        <v>30</v>
      </c>
      <c r="AU44" s="312" t="s">
        <v>30</v>
      </c>
      <c r="AV44" s="311" t="s">
        <v>30</v>
      </c>
      <c r="AW44" s="289"/>
    </row>
    <row r="45" spans="1:49" s="297" customFormat="1" ht="15" customHeight="1">
      <c r="A45" s="314" t="s">
        <v>544</v>
      </c>
      <c r="B45" s="312">
        <f t="shared" si="23"/>
        <v>25</v>
      </c>
      <c r="C45" s="312">
        <v>7</v>
      </c>
      <c r="D45" s="312" t="s">
        <v>30</v>
      </c>
      <c r="E45" s="312">
        <v>2</v>
      </c>
      <c r="F45" s="312">
        <v>1</v>
      </c>
      <c r="G45" s="312" t="s">
        <v>30</v>
      </c>
      <c r="H45" s="312" t="s">
        <v>30</v>
      </c>
      <c r="I45" s="312" t="s">
        <v>30</v>
      </c>
      <c r="J45" s="312" t="s">
        <v>30</v>
      </c>
      <c r="K45" s="312">
        <v>1</v>
      </c>
      <c r="L45" s="312" t="s">
        <v>30</v>
      </c>
      <c r="M45" s="315" t="s">
        <v>30</v>
      </c>
      <c r="N45" s="314" t="s">
        <v>544</v>
      </c>
      <c r="O45" s="313" t="s">
        <v>30</v>
      </c>
      <c r="P45" s="312">
        <v>2</v>
      </c>
      <c r="Q45" s="312" t="s">
        <v>30</v>
      </c>
      <c r="R45" s="312" t="s">
        <v>30</v>
      </c>
      <c r="S45" s="312">
        <v>2</v>
      </c>
      <c r="T45" s="312" t="s">
        <v>30</v>
      </c>
      <c r="U45" s="312" t="s">
        <v>30</v>
      </c>
      <c r="V45" s="312" t="s">
        <v>30</v>
      </c>
      <c r="W45" s="312" t="s">
        <v>30</v>
      </c>
      <c r="X45" s="312" t="s">
        <v>30</v>
      </c>
      <c r="Y45" s="312">
        <v>1</v>
      </c>
      <c r="Z45" s="315" t="s">
        <v>30</v>
      </c>
      <c r="AA45" s="314" t="s">
        <v>544</v>
      </c>
      <c r="AB45" s="313" t="s">
        <v>30</v>
      </c>
      <c r="AC45" s="312">
        <v>4</v>
      </c>
      <c r="AD45" s="312" t="s">
        <v>30</v>
      </c>
      <c r="AE45" s="312" t="s">
        <v>30</v>
      </c>
      <c r="AF45" s="312">
        <v>3</v>
      </c>
      <c r="AG45" s="312" t="s">
        <v>30</v>
      </c>
      <c r="AH45" s="312" t="s">
        <v>30</v>
      </c>
      <c r="AI45" s="312">
        <v>1</v>
      </c>
      <c r="AJ45" s="312" t="s">
        <v>30</v>
      </c>
      <c r="AK45" s="312" t="s">
        <v>30</v>
      </c>
      <c r="AL45" s="312" t="s">
        <v>30</v>
      </c>
      <c r="AM45" s="315">
        <v>1</v>
      </c>
      <c r="AN45" s="314" t="s">
        <v>544</v>
      </c>
      <c r="AO45" s="313" t="s">
        <v>30</v>
      </c>
      <c r="AP45" s="312" t="s">
        <v>30</v>
      </c>
      <c r="AQ45" s="312" t="s">
        <v>30</v>
      </c>
      <c r="AR45" s="312" t="s">
        <v>30</v>
      </c>
      <c r="AS45" s="312" t="s">
        <v>30</v>
      </c>
      <c r="AT45" s="312" t="s">
        <v>30</v>
      </c>
      <c r="AU45" s="312" t="s">
        <v>30</v>
      </c>
      <c r="AV45" s="311" t="s">
        <v>30</v>
      </c>
      <c r="AW45" s="289"/>
    </row>
    <row r="46" spans="1:49" s="297" customFormat="1" ht="15" customHeight="1">
      <c r="A46" s="314" t="s">
        <v>543</v>
      </c>
      <c r="B46" s="312">
        <f t="shared" si="23"/>
        <v>0</v>
      </c>
      <c r="C46" s="312" t="s">
        <v>30</v>
      </c>
      <c r="D46" s="312" t="s">
        <v>30</v>
      </c>
      <c r="E46" s="312" t="s">
        <v>30</v>
      </c>
      <c r="F46" s="312" t="s">
        <v>30</v>
      </c>
      <c r="G46" s="312" t="s">
        <v>30</v>
      </c>
      <c r="H46" s="312" t="s">
        <v>30</v>
      </c>
      <c r="I46" s="312" t="s">
        <v>30</v>
      </c>
      <c r="J46" s="312" t="s">
        <v>30</v>
      </c>
      <c r="K46" s="312" t="s">
        <v>30</v>
      </c>
      <c r="L46" s="312" t="s">
        <v>30</v>
      </c>
      <c r="M46" s="315" t="s">
        <v>30</v>
      </c>
      <c r="N46" s="314" t="s">
        <v>543</v>
      </c>
      <c r="O46" s="313" t="s">
        <v>30</v>
      </c>
      <c r="P46" s="312" t="s">
        <v>30</v>
      </c>
      <c r="Q46" s="312" t="s">
        <v>30</v>
      </c>
      <c r="R46" s="312" t="s">
        <v>30</v>
      </c>
      <c r="S46" s="312" t="s">
        <v>30</v>
      </c>
      <c r="T46" s="312" t="s">
        <v>30</v>
      </c>
      <c r="U46" s="312" t="s">
        <v>30</v>
      </c>
      <c r="V46" s="312" t="s">
        <v>30</v>
      </c>
      <c r="W46" s="312" t="s">
        <v>30</v>
      </c>
      <c r="X46" s="312" t="s">
        <v>30</v>
      </c>
      <c r="Y46" s="312" t="s">
        <v>30</v>
      </c>
      <c r="Z46" s="315" t="s">
        <v>30</v>
      </c>
      <c r="AA46" s="314" t="s">
        <v>543</v>
      </c>
      <c r="AB46" s="313" t="s">
        <v>30</v>
      </c>
      <c r="AC46" s="312" t="s">
        <v>30</v>
      </c>
      <c r="AD46" s="312" t="s">
        <v>30</v>
      </c>
      <c r="AE46" s="312" t="s">
        <v>30</v>
      </c>
      <c r="AF46" s="312" t="s">
        <v>30</v>
      </c>
      <c r="AG46" s="312" t="s">
        <v>30</v>
      </c>
      <c r="AH46" s="312" t="s">
        <v>30</v>
      </c>
      <c r="AI46" s="312" t="s">
        <v>30</v>
      </c>
      <c r="AJ46" s="312" t="s">
        <v>30</v>
      </c>
      <c r="AK46" s="312" t="s">
        <v>30</v>
      </c>
      <c r="AL46" s="312" t="s">
        <v>30</v>
      </c>
      <c r="AM46" s="315" t="s">
        <v>30</v>
      </c>
      <c r="AN46" s="314" t="s">
        <v>543</v>
      </c>
      <c r="AO46" s="313" t="s">
        <v>30</v>
      </c>
      <c r="AP46" s="312" t="s">
        <v>30</v>
      </c>
      <c r="AQ46" s="312" t="s">
        <v>30</v>
      </c>
      <c r="AR46" s="312" t="s">
        <v>30</v>
      </c>
      <c r="AS46" s="312" t="s">
        <v>30</v>
      </c>
      <c r="AT46" s="312" t="s">
        <v>30</v>
      </c>
      <c r="AU46" s="312" t="s">
        <v>30</v>
      </c>
      <c r="AV46" s="311" t="s">
        <v>30</v>
      </c>
      <c r="AW46" s="289"/>
    </row>
    <row r="47" spans="1:49" s="297" customFormat="1" ht="15" customHeight="1">
      <c r="A47" s="314" t="s">
        <v>542</v>
      </c>
      <c r="B47" s="312">
        <f t="shared" si="23"/>
        <v>1</v>
      </c>
      <c r="C47" s="312">
        <v>1</v>
      </c>
      <c r="D47" s="312" t="s">
        <v>30</v>
      </c>
      <c r="E47" s="312" t="s">
        <v>30</v>
      </c>
      <c r="F47" s="312" t="s">
        <v>30</v>
      </c>
      <c r="G47" s="312" t="s">
        <v>30</v>
      </c>
      <c r="H47" s="312" t="s">
        <v>30</v>
      </c>
      <c r="I47" s="312" t="s">
        <v>30</v>
      </c>
      <c r="J47" s="312" t="s">
        <v>30</v>
      </c>
      <c r="K47" s="312" t="s">
        <v>30</v>
      </c>
      <c r="L47" s="312" t="s">
        <v>30</v>
      </c>
      <c r="M47" s="315" t="s">
        <v>30</v>
      </c>
      <c r="N47" s="314" t="s">
        <v>542</v>
      </c>
      <c r="O47" s="313" t="s">
        <v>30</v>
      </c>
      <c r="P47" s="312" t="s">
        <v>30</v>
      </c>
      <c r="Q47" s="312" t="s">
        <v>30</v>
      </c>
      <c r="R47" s="312" t="s">
        <v>30</v>
      </c>
      <c r="S47" s="312" t="s">
        <v>30</v>
      </c>
      <c r="T47" s="312" t="s">
        <v>30</v>
      </c>
      <c r="U47" s="312" t="s">
        <v>30</v>
      </c>
      <c r="V47" s="312" t="s">
        <v>30</v>
      </c>
      <c r="W47" s="312" t="s">
        <v>30</v>
      </c>
      <c r="X47" s="312" t="s">
        <v>30</v>
      </c>
      <c r="Y47" s="312" t="s">
        <v>30</v>
      </c>
      <c r="Z47" s="315" t="s">
        <v>30</v>
      </c>
      <c r="AA47" s="314" t="s">
        <v>542</v>
      </c>
      <c r="AB47" s="313" t="s">
        <v>30</v>
      </c>
      <c r="AC47" s="312" t="s">
        <v>30</v>
      </c>
      <c r="AD47" s="312" t="s">
        <v>30</v>
      </c>
      <c r="AE47" s="312" t="s">
        <v>30</v>
      </c>
      <c r="AF47" s="312" t="s">
        <v>30</v>
      </c>
      <c r="AG47" s="312" t="s">
        <v>30</v>
      </c>
      <c r="AH47" s="312" t="s">
        <v>30</v>
      </c>
      <c r="AI47" s="312" t="s">
        <v>30</v>
      </c>
      <c r="AJ47" s="312" t="s">
        <v>30</v>
      </c>
      <c r="AK47" s="312" t="s">
        <v>30</v>
      </c>
      <c r="AL47" s="312" t="s">
        <v>30</v>
      </c>
      <c r="AM47" s="315" t="s">
        <v>30</v>
      </c>
      <c r="AN47" s="314" t="s">
        <v>542</v>
      </c>
      <c r="AO47" s="313" t="s">
        <v>30</v>
      </c>
      <c r="AP47" s="312" t="s">
        <v>30</v>
      </c>
      <c r="AQ47" s="312" t="s">
        <v>30</v>
      </c>
      <c r="AR47" s="312" t="s">
        <v>30</v>
      </c>
      <c r="AS47" s="312" t="s">
        <v>30</v>
      </c>
      <c r="AT47" s="312" t="s">
        <v>30</v>
      </c>
      <c r="AU47" s="312" t="s">
        <v>30</v>
      </c>
      <c r="AV47" s="311" t="s">
        <v>30</v>
      </c>
      <c r="AW47" s="289"/>
    </row>
    <row r="48" spans="1:49" s="297" customFormat="1" ht="15" customHeight="1">
      <c r="A48" s="314" t="s">
        <v>541</v>
      </c>
      <c r="B48" s="312">
        <f t="shared" si="23"/>
        <v>6</v>
      </c>
      <c r="C48" s="312">
        <v>4</v>
      </c>
      <c r="D48" s="312" t="s">
        <v>30</v>
      </c>
      <c r="E48" s="312" t="s">
        <v>30</v>
      </c>
      <c r="F48" s="312" t="s">
        <v>30</v>
      </c>
      <c r="G48" s="312" t="s">
        <v>30</v>
      </c>
      <c r="H48" s="312" t="s">
        <v>30</v>
      </c>
      <c r="I48" s="312" t="s">
        <v>30</v>
      </c>
      <c r="J48" s="312" t="s">
        <v>30</v>
      </c>
      <c r="K48" s="312" t="s">
        <v>30</v>
      </c>
      <c r="L48" s="312" t="s">
        <v>30</v>
      </c>
      <c r="M48" s="315" t="s">
        <v>30</v>
      </c>
      <c r="N48" s="314" t="s">
        <v>541</v>
      </c>
      <c r="O48" s="313" t="s">
        <v>30</v>
      </c>
      <c r="P48" s="312" t="s">
        <v>30</v>
      </c>
      <c r="Q48" s="312" t="s">
        <v>30</v>
      </c>
      <c r="R48" s="312" t="s">
        <v>30</v>
      </c>
      <c r="S48" s="312">
        <v>2</v>
      </c>
      <c r="T48" s="312" t="s">
        <v>30</v>
      </c>
      <c r="U48" s="312" t="s">
        <v>30</v>
      </c>
      <c r="V48" s="312" t="s">
        <v>30</v>
      </c>
      <c r="W48" s="312" t="s">
        <v>30</v>
      </c>
      <c r="X48" s="312" t="s">
        <v>30</v>
      </c>
      <c r="Y48" s="312" t="s">
        <v>30</v>
      </c>
      <c r="Z48" s="315" t="s">
        <v>30</v>
      </c>
      <c r="AA48" s="314" t="s">
        <v>541</v>
      </c>
      <c r="AB48" s="313" t="s">
        <v>30</v>
      </c>
      <c r="AC48" s="312" t="s">
        <v>30</v>
      </c>
      <c r="AD48" s="312" t="s">
        <v>30</v>
      </c>
      <c r="AE48" s="312" t="s">
        <v>30</v>
      </c>
      <c r="AF48" s="312" t="s">
        <v>30</v>
      </c>
      <c r="AG48" s="312" t="s">
        <v>30</v>
      </c>
      <c r="AH48" s="312" t="s">
        <v>30</v>
      </c>
      <c r="AI48" s="312" t="s">
        <v>30</v>
      </c>
      <c r="AJ48" s="312" t="s">
        <v>30</v>
      </c>
      <c r="AK48" s="312" t="s">
        <v>30</v>
      </c>
      <c r="AL48" s="312" t="s">
        <v>30</v>
      </c>
      <c r="AM48" s="315" t="s">
        <v>30</v>
      </c>
      <c r="AN48" s="314" t="s">
        <v>541</v>
      </c>
      <c r="AO48" s="313" t="s">
        <v>30</v>
      </c>
      <c r="AP48" s="312" t="s">
        <v>30</v>
      </c>
      <c r="AQ48" s="312" t="s">
        <v>30</v>
      </c>
      <c r="AR48" s="312" t="s">
        <v>30</v>
      </c>
      <c r="AS48" s="312" t="s">
        <v>30</v>
      </c>
      <c r="AT48" s="312" t="s">
        <v>30</v>
      </c>
      <c r="AU48" s="312" t="s">
        <v>30</v>
      </c>
      <c r="AV48" s="311" t="s">
        <v>30</v>
      </c>
      <c r="AW48" s="289"/>
    </row>
    <row r="49" spans="1:49" s="297" customFormat="1" ht="15" customHeight="1">
      <c r="A49" s="314" t="s">
        <v>540</v>
      </c>
      <c r="B49" s="312">
        <f t="shared" si="23"/>
        <v>1</v>
      </c>
      <c r="C49" s="312">
        <v>1</v>
      </c>
      <c r="D49" s="312" t="s">
        <v>30</v>
      </c>
      <c r="E49" s="312" t="s">
        <v>30</v>
      </c>
      <c r="F49" s="312" t="s">
        <v>30</v>
      </c>
      <c r="G49" s="312" t="s">
        <v>30</v>
      </c>
      <c r="H49" s="312" t="s">
        <v>30</v>
      </c>
      <c r="I49" s="312" t="s">
        <v>30</v>
      </c>
      <c r="J49" s="312" t="s">
        <v>30</v>
      </c>
      <c r="K49" s="312" t="s">
        <v>30</v>
      </c>
      <c r="L49" s="312" t="s">
        <v>30</v>
      </c>
      <c r="M49" s="315" t="s">
        <v>30</v>
      </c>
      <c r="N49" s="314" t="s">
        <v>540</v>
      </c>
      <c r="O49" s="313" t="s">
        <v>30</v>
      </c>
      <c r="P49" s="312" t="s">
        <v>30</v>
      </c>
      <c r="Q49" s="312" t="s">
        <v>30</v>
      </c>
      <c r="R49" s="312" t="s">
        <v>30</v>
      </c>
      <c r="S49" s="312" t="s">
        <v>30</v>
      </c>
      <c r="T49" s="312" t="s">
        <v>30</v>
      </c>
      <c r="U49" s="312" t="s">
        <v>30</v>
      </c>
      <c r="V49" s="312" t="s">
        <v>30</v>
      </c>
      <c r="W49" s="312" t="s">
        <v>30</v>
      </c>
      <c r="X49" s="312" t="s">
        <v>30</v>
      </c>
      <c r="Y49" s="312" t="s">
        <v>30</v>
      </c>
      <c r="Z49" s="315" t="s">
        <v>30</v>
      </c>
      <c r="AA49" s="314" t="s">
        <v>540</v>
      </c>
      <c r="AB49" s="313" t="s">
        <v>30</v>
      </c>
      <c r="AC49" s="312" t="s">
        <v>30</v>
      </c>
      <c r="AD49" s="312" t="s">
        <v>30</v>
      </c>
      <c r="AE49" s="312" t="s">
        <v>30</v>
      </c>
      <c r="AF49" s="312" t="s">
        <v>30</v>
      </c>
      <c r="AG49" s="312" t="s">
        <v>30</v>
      </c>
      <c r="AH49" s="312" t="s">
        <v>30</v>
      </c>
      <c r="AI49" s="312" t="s">
        <v>30</v>
      </c>
      <c r="AJ49" s="312" t="s">
        <v>30</v>
      </c>
      <c r="AK49" s="312" t="s">
        <v>30</v>
      </c>
      <c r="AL49" s="312" t="s">
        <v>30</v>
      </c>
      <c r="AM49" s="315" t="s">
        <v>30</v>
      </c>
      <c r="AN49" s="314" t="s">
        <v>540</v>
      </c>
      <c r="AO49" s="313" t="s">
        <v>30</v>
      </c>
      <c r="AP49" s="312" t="s">
        <v>30</v>
      </c>
      <c r="AQ49" s="312" t="s">
        <v>30</v>
      </c>
      <c r="AR49" s="312" t="s">
        <v>30</v>
      </c>
      <c r="AS49" s="312" t="s">
        <v>30</v>
      </c>
      <c r="AT49" s="312" t="s">
        <v>30</v>
      </c>
      <c r="AU49" s="312" t="s">
        <v>30</v>
      </c>
      <c r="AV49" s="311" t="s">
        <v>30</v>
      </c>
      <c r="AW49" s="289"/>
    </row>
    <row r="50" spans="1:49" s="297" customFormat="1" ht="15" customHeight="1">
      <c r="A50" s="314" t="s">
        <v>539</v>
      </c>
      <c r="B50" s="312">
        <f t="shared" si="23"/>
        <v>1</v>
      </c>
      <c r="C50" s="312">
        <v>1</v>
      </c>
      <c r="D50" s="312" t="s">
        <v>30</v>
      </c>
      <c r="E50" s="312" t="s">
        <v>30</v>
      </c>
      <c r="F50" s="312" t="s">
        <v>30</v>
      </c>
      <c r="G50" s="312" t="s">
        <v>30</v>
      </c>
      <c r="H50" s="312" t="s">
        <v>30</v>
      </c>
      <c r="I50" s="312" t="s">
        <v>30</v>
      </c>
      <c r="J50" s="312" t="s">
        <v>30</v>
      </c>
      <c r="K50" s="312" t="s">
        <v>30</v>
      </c>
      <c r="L50" s="312" t="s">
        <v>30</v>
      </c>
      <c r="M50" s="315" t="s">
        <v>30</v>
      </c>
      <c r="N50" s="314" t="s">
        <v>539</v>
      </c>
      <c r="O50" s="313" t="s">
        <v>30</v>
      </c>
      <c r="P50" s="312" t="s">
        <v>30</v>
      </c>
      <c r="Q50" s="312" t="s">
        <v>30</v>
      </c>
      <c r="R50" s="312" t="s">
        <v>30</v>
      </c>
      <c r="S50" s="312" t="s">
        <v>30</v>
      </c>
      <c r="T50" s="312" t="s">
        <v>30</v>
      </c>
      <c r="U50" s="312" t="s">
        <v>30</v>
      </c>
      <c r="V50" s="312" t="s">
        <v>30</v>
      </c>
      <c r="W50" s="312" t="s">
        <v>30</v>
      </c>
      <c r="X50" s="312" t="s">
        <v>30</v>
      </c>
      <c r="Y50" s="312" t="s">
        <v>30</v>
      </c>
      <c r="Z50" s="315" t="s">
        <v>30</v>
      </c>
      <c r="AA50" s="314" t="s">
        <v>539</v>
      </c>
      <c r="AB50" s="313" t="s">
        <v>30</v>
      </c>
      <c r="AC50" s="312" t="s">
        <v>30</v>
      </c>
      <c r="AD50" s="312" t="s">
        <v>30</v>
      </c>
      <c r="AE50" s="312" t="s">
        <v>30</v>
      </c>
      <c r="AF50" s="312" t="s">
        <v>30</v>
      </c>
      <c r="AG50" s="312" t="s">
        <v>30</v>
      </c>
      <c r="AH50" s="312" t="s">
        <v>30</v>
      </c>
      <c r="AI50" s="312" t="s">
        <v>30</v>
      </c>
      <c r="AJ50" s="312" t="s">
        <v>30</v>
      </c>
      <c r="AK50" s="312" t="s">
        <v>30</v>
      </c>
      <c r="AL50" s="312" t="s">
        <v>30</v>
      </c>
      <c r="AM50" s="315" t="s">
        <v>30</v>
      </c>
      <c r="AN50" s="314" t="s">
        <v>539</v>
      </c>
      <c r="AO50" s="313" t="s">
        <v>30</v>
      </c>
      <c r="AP50" s="312" t="s">
        <v>30</v>
      </c>
      <c r="AQ50" s="312" t="s">
        <v>30</v>
      </c>
      <c r="AR50" s="312" t="s">
        <v>30</v>
      </c>
      <c r="AS50" s="312" t="s">
        <v>30</v>
      </c>
      <c r="AT50" s="312" t="s">
        <v>30</v>
      </c>
      <c r="AU50" s="312" t="s">
        <v>30</v>
      </c>
      <c r="AV50" s="311" t="s">
        <v>30</v>
      </c>
      <c r="AW50" s="289"/>
    </row>
    <row r="51" spans="1:49" s="297" customFormat="1" ht="15" customHeight="1">
      <c r="A51" s="310" t="s">
        <v>538</v>
      </c>
      <c r="B51" s="303">
        <f t="shared" si="23"/>
        <v>12</v>
      </c>
      <c r="C51" s="303">
        <v>7</v>
      </c>
      <c r="D51" s="303" t="s">
        <v>30</v>
      </c>
      <c r="E51" s="303" t="s">
        <v>30</v>
      </c>
      <c r="F51" s="303" t="s">
        <v>30</v>
      </c>
      <c r="G51" s="303" t="s">
        <v>30</v>
      </c>
      <c r="H51" s="303" t="s">
        <v>30</v>
      </c>
      <c r="I51" s="303" t="s">
        <v>30</v>
      </c>
      <c r="J51" s="303" t="s">
        <v>30</v>
      </c>
      <c r="K51" s="303" t="s">
        <v>30</v>
      </c>
      <c r="L51" s="303" t="s">
        <v>30</v>
      </c>
      <c r="M51" s="302" t="s">
        <v>30</v>
      </c>
      <c r="N51" s="310" t="s">
        <v>538</v>
      </c>
      <c r="O51" s="309" t="s">
        <v>30</v>
      </c>
      <c r="P51" s="303" t="s">
        <v>30</v>
      </c>
      <c r="Q51" s="303">
        <v>1</v>
      </c>
      <c r="R51" s="303" t="s">
        <v>30</v>
      </c>
      <c r="S51" s="303">
        <v>2</v>
      </c>
      <c r="T51" s="303" t="s">
        <v>30</v>
      </c>
      <c r="U51" s="303" t="s">
        <v>30</v>
      </c>
      <c r="V51" s="303" t="s">
        <v>30</v>
      </c>
      <c r="W51" s="303" t="s">
        <v>30</v>
      </c>
      <c r="X51" s="303" t="s">
        <v>30</v>
      </c>
      <c r="Y51" s="303">
        <v>1</v>
      </c>
      <c r="Z51" s="302" t="s">
        <v>30</v>
      </c>
      <c r="AA51" s="310" t="s">
        <v>538</v>
      </c>
      <c r="AB51" s="309" t="s">
        <v>30</v>
      </c>
      <c r="AC51" s="303">
        <v>1</v>
      </c>
      <c r="AD51" s="303" t="s">
        <v>30</v>
      </c>
      <c r="AE51" s="303" t="s">
        <v>30</v>
      </c>
      <c r="AF51" s="303" t="s">
        <v>30</v>
      </c>
      <c r="AG51" s="303" t="s">
        <v>30</v>
      </c>
      <c r="AH51" s="303" t="s">
        <v>30</v>
      </c>
      <c r="AI51" s="303" t="s">
        <v>30</v>
      </c>
      <c r="AJ51" s="303" t="s">
        <v>30</v>
      </c>
      <c r="AK51" s="303" t="s">
        <v>30</v>
      </c>
      <c r="AL51" s="303" t="s">
        <v>30</v>
      </c>
      <c r="AM51" s="302" t="s">
        <v>30</v>
      </c>
      <c r="AN51" s="310" t="s">
        <v>538</v>
      </c>
      <c r="AO51" s="309" t="s">
        <v>30</v>
      </c>
      <c r="AP51" s="303" t="s">
        <v>30</v>
      </c>
      <c r="AQ51" s="303" t="s">
        <v>30</v>
      </c>
      <c r="AR51" s="303" t="s">
        <v>30</v>
      </c>
      <c r="AS51" s="303" t="s">
        <v>30</v>
      </c>
      <c r="AT51" s="303" t="s">
        <v>30</v>
      </c>
      <c r="AU51" s="303" t="s">
        <v>30</v>
      </c>
      <c r="AV51" s="308" t="s">
        <v>30</v>
      </c>
      <c r="AW51" s="289"/>
    </row>
    <row r="52" spans="1:67" s="348" customFormat="1" ht="15" customHeight="1">
      <c r="A52" s="306" t="s">
        <v>537</v>
      </c>
      <c r="B52" s="304">
        <f aca="true" t="shared" si="24" ref="B52:M52">SUM(B53:B56)</f>
        <v>31</v>
      </c>
      <c r="C52" s="304">
        <f t="shared" si="24"/>
        <v>16</v>
      </c>
      <c r="D52" s="304">
        <f t="shared" si="24"/>
        <v>0</v>
      </c>
      <c r="E52" s="304">
        <f t="shared" si="24"/>
        <v>0</v>
      </c>
      <c r="F52" s="304">
        <f t="shared" si="24"/>
        <v>0</v>
      </c>
      <c r="G52" s="304">
        <f t="shared" si="24"/>
        <v>0</v>
      </c>
      <c r="H52" s="304">
        <f t="shared" si="24"/>
        <v>0</v>
      </c>
      <c r="I52" s="304">
        <f t="shared" si="24"/>
        <v>0</v>
      </c>
      <c r="J52" s="304">
        <f t="shared" si="24"/>
        <v>0</v>
      </c>
      <c r="K52" s="304">
        <f t="shared" si="24"/>
        <v>0</v>
      </c>
      <c r="L52" s="304">
        <f t="shared" si="24"/>
        <v>0</v>
      </c>
      <c r="M52" s="307">
        <f t="shared" si="24"/>
        <v>0</v>
      </c>
      <c r="N52" s="306" t="s">
        <v>537</v>
      </c>
      <c r="O52" s="305">
        <f aca="true" t="shared" si="25" ref="O52:Z52">SUM(O53:O56)</f>
        <v>0</v>
      </c>
      <c r="P52" s="304">
        <f t="shared" si="25"/>
        <v>4</v>
      </c>
      <c r="Q52" s="304">
        <f t="shared" si="25"/>
        <v>0</v>
      </c>
      <c r="R52" s="304">
        <f t="shared" si="25"/>
        <v>0</v>
      </c>
      <c r="S52" s="304">
        <f t="shared" si="25"/>
        <v>2</v>
      </c>
      <c r="T52" s="304">
        <f t="shared" si="25"/>
        <v>0</v>
      </c>
      <c r="U52" s="304">
        <f t="shared" si="25"/>
        <v>0</v>
      </c>
      <c r="V52" s="304">
        <f t="shared" si="25"/>
        <v>0</v>
      </c>
      <c r="W52" s="304">
        <f t="shared" si="25"/>
        <v>0</v>
      </c>
      <c r="X52" s="304">
        <f t="shared" si="25"/>
        <v>0</v>
      </c>
      <c r="Y52" s="304">
        <f t="shared" si="25"/>
        <v>0</v>
      </c>
      <c r="Z52" s="307">
        <f t="shared" si="25"/>
        <v>0</v>
      </c>
      <c r="AA52" s="306" t="s">
        <v>537</v>
      </c>
      <c r="AB52" s="305">
        <f aca="true" t="shared" si="26" ref="AB52:AM52">SUM(AB53:AB56)</f>
        <v>0</v>
      </c>
      <c r="AC52" s="304">
        <f t="shared" si="26"/>
        <v>4</v>
      </c>
      <c r="AD52" s="304">
        <f t="shared" si="26"/>
        <v>0</v>
      </c>
      <c r="AE52" s="304">
        <f t="shared" si="26"/>
        <v>0</v>
      </c>
      <c r="AF52" s="304">
        <f t="shared" si="26"/>
        <v>1</v>
      </c>
      <c r="AG52" s="304">
        <f t="shared" si="26"/>
        <v>2</v>
      </c>
      <c r="AH52" s="304">
        <f t="shared" si="26"/>
        <v>0</v>
      </c>
      <c r="AI52" s="304">
        <f t="shared" si="26"/>
        <v>0</v>
      </c>
      <c r="AJ52" s="304">
        <f t="shared" si="26"/>
        <v>0</v>
      </c>
      <c r="AK52" s="304">
        <f t="shared" si="26"/>
        <v>0</v>
      </c>
      <c r="AL52" s="304">
        <f t="shared" si="26"/>
        <v>0</v>
      </c>
      <c r="AM52" s="307">
        <f t="shared" si="26"/>
        <v>0</v>
      </c>
      <c r="AN52" s="306" t="s">
        <v>537</v>
      </c>
      <c r="AO52" s="305">
        <f aca="true" t="shared" si="27" ref="AO52:AV52">SUM(AO53:AO56)</f>
        <v>1</v>
      </c>
      <c r="AP52" s="304">
        <f t="shared" si="27"/>
        <v>0</v>
      </c>
      <c r="AQ52" s="304">
        <f t="shared" si="27"/>
        <v>0</v>
      </c>
      <c r="AR52" s="304">
        <f t="shared" si="27"/>
        <v>0</v>
      </c>
      <c r="AS52" s="304">
        <f t="shared" si="27"/>
        <v>0</v>
      </c>
      <c r="AT52" s="304">
        <f t="shared" si="27"/>
        <v>0</v>
      </c>
      <c r="AU52" s="304">
        <f t="shared" si="27"/>
        <v>0</v>
      </c>
      <c r="AV52" s="674">
        <f t="shared" si="27"/>
        <v>1</v>
      </c>
      <c r="AW52" s="346"/>
      <c r="AX52" s="347"/>
      <c r="AY52" s="347"/>
      <c r="AZ52" s="347"/>
      <c r="BA52" s="347"/>
      <c r="BB52" s="347"/>
      <c r="BC52" s="347"/>
      <c r="BD52" s="347"/>
      <c r="BE52" s="347"/>
      <c r="BF52" s="347"/>
      <c r="BG52" s="347"/>
      <c r="BH52" s="347"/>
      <c r="BI52" s="347"/>
      <c r="BJ52" s="347"/>
      <c r="BK52" s="347"/>
      <c r="BL52" s="347"/>
      <c r="BM52" s="347"/>
      <c r="BN52" s="347"/>
      <c r="BO52" s="347"/>
    </row>
    <row r="53" spans="1:49" s="297" customFormat="1" ht="15" customHeight="1">
      <c r="A53" s="318" t="s">
        <v>536</v>
      </c>
      <c r="B53" s="316">
        <f>SUM(C53:AV53)</f>
        <v>4</v>
      </c>
      <c r="C53" s="316">
        <v>1</v>
      </c>
      <c r="D53" s="316" t="s">
        <v>30</v>
      </c>
      <c r="E53" s="316" t="s">
        <v>30</v>
      </c>
      <c r="F53" s="316" t="s">
        <v>30</v>
      </c>
      <c r="G53" s="316" t="s">
        <v>30</v>
      </c>
      <c r="H53" s="316" t="s">
        <v>30</v>
      </c>
      <c r="I53" s="316" t="s">
        <v>30</v>
      </c>
      <c r="J53" s="316" t="s">
        <v>30</v>
      </c>
      <c r="K53" s="316" t="s">
        <v>30</v>
      </c>
      <c r="L53" s="316" t="s">
        <v>30</v>
      </c>
      <c r="M53" s="319" t="s">
        <v>30</v>
      </c>
      <c r="N53" s="318" t="s">
        <v>536</v>
      </c>
      <c r="O53" s="317" t="s">
        <v>30</v>
      </c>
      <c r="P53" s="316">
        <v>2</v>
      </c>
      <c r="Q53" s="316" t="s">
        <v>30</v>
      </c>
      <c r="R53" s="316" t="s">
        <v>30</v>
      </c>
      <c r="S53" s="316" t="s">
        <v>30</v>
      </c>
      <c r="T53" s="316" t="s">
        <v>30</v>
      </c>
      <c r="U53" s="316" t="s">
        <v>30</v>
      </c>
      <c r="V53" s="316" t="s">
        <v>30</v>
      </c>
      <c r="W53" s="316" t="s">
        <v>30</v>
      </c>
      <c r="X53" s="316" t="s">
        <v>30</v>
      </c>
      <c r="Y53" s="316" t="s">
        <v>30</v>
      </c>
      <c r="Z53" s="319" t="s">
        <v>30</v>
      </c>
      <c r="AA53" s="318" t="s">
        <v>536</v>
      </c>
      <c r="AB53" s="317" t="s">
        <v>30</v>
      </c>
      <c r="AC53" s="316">
        <v>1</v>
      </c>
      <c r="AD53" s="316" t="s">
        <v>30</v>
      </c>
      <c r="AE53" s="316" t="s">
        <v>30</v>
      </c>
      <c r="AF53" s="316" t="s">
        <v>30</v>
      </c>
      <c r="AG53" s="316" t="s">
        <v>30</v>
      </c>
      <c r="AH53" s="316" t="s">
        <v>30</v>
      </c>
      <c r="AI53" s="316" t="s">
        <v>30</v>
      </c>
      <c r="AJ53" s="316" t="s">
        <v>30</v>
      </c>
      <c r="AK53" s="316" t="s">
        <v>30</v>
      </c>
      <c r="AL53" s="316" t="s">
        <v>30</v>
      </c>
      <c r="AM53" s="319" t="s">
        <v>30</v>
      </c>
      <c r="AN53" s="318" t="s">
        <v>536</v>
      </c>
      <c r="AO53" s="317" t="s">
        <v>30</v>
      </c>
      <c r="AP53" s="316" t="s">
        <v>30</v>
      </c>
      <c r="AQ53" s="316" t="s">
        <v>30</v>
      </c>
      <c r="AR53" s="316" t="s">
        <v>30</v>
      </c>
      <c r="AS53" s="316" t="s">
        <v>30</v>
      </c>
      <c r="AT53" s="316" t="s">
        <v>30</v>
      </c>
      <c r="AU53" s="312" t="s">
        <v>30</v>
      </c>
      <c r="AV53" s="311" t="s">
        <v>30</v>
      </c>
      <c r="AW53" s="289"/>
    </row>
    <row r="54" spans="1:49" s="297" customFormat="1" ht="15" customHeight="1">
      <c r="A54" s="314" t="s">
        <v>535</v>
      </c>
      <c r="B54" s="312">
        <f>SUM(C54:AV54)</f>
        <v>1</v>
      </c>
      <c r="C54" s="312">
        <v>1</v>
      </c>
      <c r="D54" s="312" t="s">
        <v>30</v>
      </c>
      <c r="E54" s="312" t="s">
        <v>30</v>
      </c>
      <c r="F54" s="312" t="s">
        <v>30</v>
      </c>
      <c r="G54" s="312" t="s">
        <v>30</v>
      </c>
      <c r="H54" s="312" t="s">
        <v>30</v>
      </c>
      <c r="I54" s="312" t="s">
        <v>30</v>
      </c>
      <c r="J54" s="312" t="s">
        <v>30</v>
      </c>
      <c r="K54" s="312" t="s">
        <v>30</v>
      </c>
      <c r="L54" s="312" t="s">
        <v>30</v>
      </c>
      <c r="M54" s="315" t="s">
        <v>30</v>
      </c>
      <c r="N54" s="314" t="s">
        <v>535</v>
      </c>
      <c r="O54" s="313" t="s">
        <v>30</v>
      </c>
      <c r="P54" s="312" t="s">
        <v>30</v>
      </c>
      <c r="Q54" s="312" t="s">
        <v>30</v>
      </c>
      <c r="R54" s="312" t="s">
        <v>30</v>
      </c>
      <c r="S54" s="312" t="s">
        <v>30</v>
      </c>
      <c r="T54" s="312" t="s">
        <v>30</v>
      </c>
      <c r="U54" s="312" t="s">
        <v>30</v>
      </c>
      <c r="V54" s="312" t="s">
        <v>30</v>
      </c>
      <c r="W54" s="312" t="s">
        <v>30</v>
      </c>
      <c r="X54" s="312" t="s">
        <v>30</v>
      </c>
      <c r="Y54" s="312" t="s">
        <v>30</v>
      </c>
      <c r="Z54" s="315" t="s">
        <v>30</v>
      </c>
      <c r="AA54" s="314" t="s">
        <v>535</v>
      </c>
      <c r="AB54" s="313" t="s">
        <v>30</v>
      </c>
      <c r="AC54" s="312" t="s">
        <v>30</v>
      </c>
      <c r="AD54" s="312" t="s">
        <v>30</v>
      </c>
      <c r="AE54" s="312" t="s">
        <v>30</v>
      </c>
      <c r="AF54" s="312" t="s">
        <v>30</v>
      </c>
      <c r="AG54" s="312" t="s">
        <v>30</v>
      </c>
      <c r="AH54" s="312" t="s">
        <v>30</v>
      </c>
      <c r="AI54" s="312" t="s">
        <v>30</v>
      </c>
      <c r="AJ54" s="312" t="s">
        <v>30</v>
      </c>
      <c r="AK54" s="312" t="s">
        <v>30</v>
      </c>
      <c r="AL54" s="312" t="s">
        <v>30</v>
      </c>
      <c r="AM54" s="315" t="s">
        <v>30</v>
      </c>
      <c r="AN54" s="314" t="s">
        <v>535</v>
      </c>
      <c r="AO54" s="313" t="s">
        <v>30</v>
      </c>
      <c r="AP54" s="312" t="s">
        <v>30</v>
      </c>
      <c r="AQ54" s="312" t="s">
        <v>30</v>
      </c>
      <c r="AR54" s="312" t="s">
        <v>30</v>
      </c>
      <c r="AS54" s="312" t="s">
        <v>30</v>
      </c>
      <c r="AT54" s="312" t="s">
        <v>30</v>
      </c>
      <c r="AU54" s="312" t="s">
        <v>30</v>
      </c>
      <c r="AV54" s="311" t="s">
        <v>30</v>
      </c>
      <c r="AW54" s="289"/>
    </row>
    <row r="55" spans="1:49" s="297" customFormat="1" ht="15" customHeight="1">
      <c r="A55" s="314" t="s">
        <v>534</v>
      </c>
      <c r="B55" s="312">
        <f>SUM(C55:AV55)</f>
        <v>3</v>
      </c>
      <c r="C55" s="312">
        <v>3</v>
      </c>
      <c r="D55" s="312" t="s">
        <v>30</v>
      </c>
      <c r="E55" s="312" t="s">
        <v>30</v>
      </c>
      <c r="F55" s="312" t="s">
        <v>30</v>
      </c>
      <c r="G55" s="312" t="s">
        <v>30</v>
      </c>
      <c r="H55" s="312" t="s">
        <v>30</v>
      </c>
      <c r="I55" s="312" t="s">
        <v>30</v>
      </c>
      <c r="J55" s="312" t="s">
        <v>30</v>
      </c>
      <c r="K55" s="312" t="s">
        <v>30</v>
      </c>
      <c r="L55" s="312" t="s">
        <v>30</v>
      </c>
      <c r="M55" s="315" t="s">
        <v>30</v>
      </c>
      <c r="N55" s="314" t="s">
        <v>534</v>
      </c>
      <c r="O55" s="313" t="s">
        <v>30</v>
      </c>
      <c r="P55" s="312" t="s">
        <v>30</v>
      </c>
      <c r="Q55" s="312" t="s">
        <v>30</v>
      </c>
      <c r="R55" s="312" t="s">
        <v>30</v>
      </c>
      <c r="S55" s="312" t="s">
        <v>30</v>
      </c>
      <c r="T55" s="312" t="s">
        <v>30</v>
      </c>
      <c r="U55" s="312" t="s">
        <v>30</v>
      </c>
      <c r="V55" s="312" t="s">
        <v>30</v>
      </c>
      <c r="W55" s="312" t="s">
        <v>30</v>
      </c>
      <c r="X55" s="312" t="s">
        <v>30</v>
      </c>
      <c r="Y55" s="312" t="s">
        <v>30</v>
      </c>
      <c r="Z55" s="315" t="s">
        <v>30</v>
      </c>
      <c r="AA55" s="314" t="s">
        <v>534</v>
      </c>
      <c r="AB55" s="313" t="s">
        <v>30</v>
      </c>
      <c r="AC55" s="312" t="s">
        <v>30</v>
      </c>
      <c r="AD55" s="312" t="s">
        <v>30</v>
      </c>
      <c r="AE55" s="312" t="s">
        <v>30</v>
      </c>
      <c r="AF55" s="312" t="s">
        <v>30</v>
      </c>
      <c r="AG55" s="312" t="s">
        <v>30</v>
      </c>
      <c r="AH55" s="312" t="s">
        <v>30</v>
      </c>
      <c r="AI55" s="312" t="s">
        <v>30</v>
      </c>
      <c r="AJ55" s="312" t="s">
        <v>30</v>
      </c>
      <c r="AK55" s="312" t="s">
        <v>30</v>
      </c>
      <c r="AL55" s="312" t="s">
        <v>30</v>
      </c>
      <c r="AM55" s="315" t="s">
        <v>30</v>
      </c>
      <c r="AN55" s="314" t="s">
        <v>534</v>
      </c>
      <c r="AO55" s="313" t="s">
        <v>30</v>
      </c>
      <c r="AP55" s="312" t="s">
        <v>30</v>
      </c>
      <c r="AQ55" s="312" t="s">
        <v>30</v>
      </c>
      <c r="AR55" s="312" t="s">
        <v>30</v>
      </c>
      <c r="AS55" s="312" t="s">
        <v>30</v>
      </c>
      <c r="AT55" s="312" t="s">
        <v>30</v>
      </c>
      <c r="AU55" s="312" t="s">
        <v>30</v>
      </c>
      <c r="AV55" s="311" t="s">
        <v>30</v>
      </c>
      <c r="AW55" s="289"/>
    </row>
    <row r="56" spans="1:49" s="297" customFormat="1" ht="15" customHeight="1">
      <c r="A56" s="310" t="s">
        <v>533</v>
      </c>
      <c r="B56" s="303">
        <f>SUM(C56:AV56)</f>
        <v>23</v>
      </c>
      <c r="C56" s="303">
        <v>11</v>
      </c>
      <c r="D56" s="303" t="s">
        <v>30</v>
      </c>
      <c r="E56" s="303" t="s">
        <v>30</v>
      </c>
      <c r="F56" s="303" t="s">
        <v>30</v>
      </c>
      <c r="G56" s="303" t="s">
        <v>30</v>
      </c>
      <c r="H56" s="303" t="s">
        <v>30</v>
      </c>
      <c r="I56" s="303" t="s">
        <v>30</v>
      </c>
      <c r="J56" s="303" t="s">
        <v>30</v>
      </c>
      <c r="K56" s="303" t="s">
        <v>30</v>
      </c>
      <c r="L56" s="303" t="s">
        <v>30</v>
      </c>
      <c r="M56" s="302" t="s">
        <v>30</v>
      </c>
      <c r="N56" s="310" t="s">
        <v>533</v>
      </c>
      <c r="O56" s="309" t="s">
        <v>30</v>
      </c>
      <c r="P56" s="303">
        <v>2</v>
      </c>
      <c r="Q56" s="303" t="s">
        <v>30</v>
      </c>
      <c r="R56" s="303" t="s">
        <v>30</v>
      </c>
      <c r="S56" s="303">
        <v>2</v>
      </c>
      <c r="T56" s="303" t="s">
        <v>30</v>
      </c>
      <c r="U56" s="303" t="s">
        <v>30</v>
      </c>
      <c r="V56" s="303" t="s">
        <v>30</v>
      </c>
      <c r="W56" s="303" t="s">
        <v>30</v>
      </c>
      <c r="X56" s="303" t="s">
        <v>30</v>
      </c>
      <c r="Y56" s="303" t="s">
        <v>30</v>
      </c>
      <c r="Z56" s="302" t="s">
        <v>30</v>
      </c>
      <c r="AA56" s="310" t="s">
        <v>533</v>
      </c>
      <c r="AB56" s="309" t="s">
        <v>30</v>
      </c>
      <c r="AC56" s="303">
        <v>3</v>
      </c>
      <c r="AD56" s="303" t="s">
        <v>30</v>
      </c>
      <c r="AE56" s="303" t="s">
        <v>30</v>
      </c>
      <c r="AF56" s="303">
        <v>1</v>
      </c>
      <c r="AG56" s="303">
        <v>2</v>
      </c>
      <c r="AH56" s="303" t="s">
        <v>30</v>
      </c>
      <c r="AI56" s="303" t="s">
        <v>30</v>
      </c>
      <c r="AJ56" s="303" t="s">
        <v>30</v>
      </c>
      <c r="AK56" s="303" t="s">
        <v>30</v>
      </c>
      <c r="AL56" s="303" t="s">
        <v>30</v>
      </c>
      <c r="AM56" s="302" t="s">
        <v>30</v>
      </c>
      <c r="AN56" s="310" t="s">
        <v>533</v>
      </c>
      <c r="AO56" s="309">
        <v>1</v>
      </c>
      <c r="AP56" s="303" t="s">
        <v>30</v>
      </c>
      <c r="AQ56" s="303" t="s">
        <v>30</v>
      </c>
      <c r="AR56" s="303" t="s">
        <v>30</v>
      </c>
      <c r="AS56" s="303" t="s">
        <v>30</v>
      </c>
      <c r="AT56" s="303" t="s">
        <v>30</v>
      </c>
      <c r="AU56" s="312" t="s">
        <v>30</v>
      </c>
      <c r="AV56" s="311">
        <v>1</v>
      </c>
      <c r="AW56" s="289"/>
    </row>
    <row r="57" spans="1:67" s="348" customFormat="1" ht="15" customHeight="1">
      <c r="A57" s="306" t="s">
        <v>532</v>
      </c>
      <c r="B57" s="304">
        <f>SUM(B58:B69)</f>
        <v>144</v>
      </c>
      <c r="C57" s="304">
        <f aca="true" t="shared" si="28" ref="C57:M57">SUM(C58:C69)</f>
        <v>51</v>
      </c>
      <c r="D57" s="304">
        <f t="shared" si="28"/>
        <v>1</v>
      </c>
      <c r="E57" s="304">
        <f t="shared" si="28"/>
        <v>6</v>
      </c>
      <c r="F57" s="304">
        <f t="shared" si="28"/>
        <v>7</v>
      </c>
      <c r="G57" s="304">
        <f t="shared" si="28"/>
        <v>1</v>
      </c>
      <c r="H57" s="304">
        <f t="shared" si="28"/>
        <v>1</v>
      </c>
      <c r="I57" s="304">
        <f t="shared" si="28"/>
        <v>1</v>
      </c>
      <c r="J57" s="304">
        <f t="shared" si="28"/>
        <v>0</v>
      </c>
      <c r="K57" s="304">
        <f t="shared" si="28"/>
        <v>4</v>
      </c>
      <c r="L57" s="304">
        <f t="shared" si="28"/>
        <v>0</v>
      </c>
      <c r="M57" s="307">
        <f t="shared" si="28"/>
        <v>0</v>
      </c>
      <c r="N57" s="306" t="s">
        <v>532</v>
      </c>
      <c r="O57" s="305">
        <f aca="true" t="shared" si="29" ref="O57:Z57">SUM(O58:O69)</f>
        <v>0</v>
      </c>
      <c r="P57" s="304">
        <f t="shared" si="29"/>
        <v>9</v>
      </c>
      <c r="Q57" s="304">
        <f t="shared" si="29"/>
        <v>9</v>
      </c>
      <c r="R57" s="304">
        <f t="shared" si="29"/>
        <v>0</v>
      </c>
      <c r="S57" s="304">
        <f t="shared" si="29"/>
        <v>13</v>
      </c>
      <c r="T57" s="304">
        <f t="shared" si="29"/>
        <v>0</v>
      </c>
      <c r="U57" s="304">
        <f t="shared" si="29"/>
        <v>0</v>
      </c>
      <c r="V57" s="304">
        <f t="shared" si="29"/>
        <v>0</v>
      </c>
      <c r="W57" s="304">
        <f t="shared" si="29"/>
        <v>0</v>
      </c>
      <c r="X57" s="304">
        <f t="shared" si="29"/>
        <v>0</v>
      </c>
      <c r="Y57" s="304">
        <f t="shared" si="29"/>
        <v>5</v>
      </c>
      <c r="Z57" s="307">
        <f t="shared" si="29"/>
        <v>0</v>
      </c>
      <c r="AA57" s="306" t="s">
        <v>532</v>
      </c>
      <c r="AB57" s="305">
        <f aca="true" t="shared" si="30" ref="AB57:AM57">SUM(AB58:AB69)</f>
        <v>3</v>
      </c>
      <c r="AC57" s="304">
        <f t="shared" si="30"/>
        <v>11</v>
      </c>
      <c r="AD57" s="304">
        <f t="shared" si="30"/>
        <v>0</v>
      </c>
      <c r="AE57" s="304">
        <f t="shared" si="30"/>
        <v>0</v>
      </c>
      <c r="AF57" s="304">
        <f t="shared" si="30"/>
        <v>6</v>
      </c>
      <c r="AG57" s="304">
        <f t="shared" si="30"/>
        <v>4</v>
      </c>
      <c r="AH57" s="304">
        <f t="shared" si="30"/>
        <v>0</v>
      </c>
      <c r="AI57" s="304">
        <f t="shared" si="30"/>
        <v>5</v>
      </c>
      <c r="AJ57" s="304">
        <f t="shared" si="30"/>
        <v>0</v>
      </c>
      <c r="AK57" s="304">
        <f t="shared" si="30"/>
        <v>1</v>
      </c>
      <c r="AL57" s="304">
        <f t="shared" si="30"/>
        <v>1</v>
      </c>
      <c r="AM57" s="307">
        <f t="shared" si="30"/>
        <v>0</v>
      </c>
      <c r="AN57" s="306" t="s">
        <v>532</v>
      </c>
      <c r="AO57" s="305">
        <f aca="true" t="shared" si="31" ref="AO57:AV57">SUM(AO58:AO69)</f>
        <v>4</v>
      </c>
      <c r="AP57" s="304">
        <f t="shared" si="31"/>
        <v>0</v>
      </c>
      <c r="AQ57" s="304">
        <f t="shared" si="31"/>
        <v>0</v>
      </c>
      <c r="AR57" s="304">
        <f t="shared" si="31"/>
        <v>1</v>
      </c>
      <c r="AS57" s="304">
        <f t="shared" si="31"/>
        <v>0</v>
      </c>
      <c r="AT57" s="304">
        <f t="shared" si="31"/>
        <v>0</v>
      </c>
      <c r="AU57" s="304">
        <f t="shared" si="31"/>
        <v>0</v>
      </c>
      <c r="AV57" s="674">
        <f t="shared" si="31"/>
        <v>0</v>
      </c>
      <c r="AW57" s="346"/>
      <c r="AX57" s="347"/>
      <c r="AY57" s="347"/>
      <c r="AZ57" s="347"/>
      <c r="BA57" s="347"/>
      <c r="BB57" s="347"/>
      <c r="BC57" s="347"/>
      <c r="BD57" s="347"/>
      <c r="BE57" s="347"/>
      <c r="BF57" s="347"/>
      <c r="BG57" s="347"/>
      <c r="BH57" s="347"/>
      <c r="BI57" s="347"/>
      <c r="BJ57" s="347"/>
      <c r="BK57" s="347"/>
      <c r="BL57" s="347"/>
      <c r="BM57" s="347"/>
      <c r="BN57" s="347"/>
      <c r="BO57" s="347"/>
    </row>
    <row r="58" spans="1:49" s="297" customFormat="1" ht="15" customHeight="1">
      <c r="A58" s="318" t="s">
        <v>531</v>
      </c>
      <c r="B58" s="316">
        <f aca="true" t="shared" si="32" ref="B58:B71">SUM(C58:AV58)</f>
        <v>49</v>
      </c>
      <c r="C58" s="316">
        <v>17</v>
      </c>
      <c r="D58" s="316" t="s">
        <v>30</v>
      </c>
      <c r="E58" s="316">
        <v>2</v>
      </c>
      <c r="F58" s="316">
        <v>2</v>
      </c>
      <c r="G58" s="316" t="s">
        <v>30</v>
      </c>
      <c r="H58" s="316" t="s">
        <v>30</v>
      </c>
      <c r="I58" s="316">
        <v>1</v>
      </c>
      <c r="J58" s="316" t="s">
        <v>30</v>
      </c>
      <c r="K58" s="316">
        <v>3</v>
      </c>
      <c r="L58" s="316" t="s">
        <v>30</v>
      </c>
      <c r="M58" s="319" t="s">
        <v>30</v>
      </c>
      <c r="N58" s="318" t="s">
        <v>531</v>
      </c>
      <c r="O58" s="317" t="s">
        <v>30</v>
      </c>
      <c r="P58" s="316">
        <v>6</v>
      </c>
      <c r="Q58" s="316" t="s">
        <v>30</v>
      </c>
      <c r="R58" s="316" t="s">
        <v>30</v>
      </c>
      <c r="S58" s="316">
        <v>5</v>
      </c>
      <c r="T58" s="316" t="s">
        <v>30</v>
      </c>
      <c r="U58" s="316" t="s">
        <v>30</v>
      </c>
      <c r="V58" s="316" t="s">
        <v>30</v>
      </c>
      <c r="W58" s="316" t="s">
        <v>30</v>
      </c>
      <c r="X58" s="316" t="s">
        <v>30</v>
      </c>
      <c r="Y58" s="316">
        <v>3</v>
      </c>
      <c r="Z58" s="319" t="s">
        <v>30</v>
      </c>
      <c r="AA58" s="318" t="s">
        <v>531</v>
      </c>
      <c r="AB58" s="317" t="s">
        <v>30</v>
      </c>
      <c r="AC58" s="316">
        <v>5</v>
      </c>
      <c r="AD58" s="316" t="s">
        <v>30</v>
      </c>
      <c r="AE58" s="316" t="s">
        <v>30</v>
      </c>
      <c r="AF58" s="316">
        <v>2</v>
      </c>
      <c r="AG58" s="316">
        <v>2</v>
      </c>
      <c r="AH58" s="316" t="s">
        <v>30</v>
      </c>
      <c r="AI58" s="316">
        <v>1</v>
      </c>
      <c r="AJ58" s="316" t="s">
        <v>30</v>
      </c>
      <c r="AK58" s="316" t="s">
        <v>30</v>
      </c>
      <c r="AL58" s="316" t="s">
        <v>30</v>
      </c>
      <c r="AM58" s="319" t="s">
        <v>30</v>
      </c>
      <c r="AN58" s="318" t="s">
        <v>531</v>
      </c>
      <c r="AO58" s="317" t="s">
        <v>30</v>
      </c>
      <c r="AP58" s="316" t="s">
        <v>30</v>
      </c>
      <c r="AQ58" s="316" t="s">
        <v>30</v>
      </c>
      <c r="AR58" s="316" t="s">
        <v>30</v>
      </c>
      <c r="AS58" s="316" t="s">
        <v>30</v>
      </c>
      <c r="AT58" s="316" t="s">
        <v>30</v>
      </c>
      <c r="AU58" s="312" t="s">
        <v>30</v>
      </c>
      <c r="AV58" s="311" t="s">
        <v>30</v>
      </c>
      <c r="AW58" s="289"/>
    </row>
    <row r="59" spans="1:49" s="297" customFormat="1" ht="15" customHeight="1">
      <c r="A59" s="314" t="s">
        <v>530</v>
      </c>
      <c r="B59" s="312">
        <f t="shared" si="32"/>
        <v>87</v>
      </c>
      <c r="C59" s="312">
        <v>29</v>
      </c>
      <c r="D59" s="312">
        <v>1</v>
      </c>
      <c r="E59" s="312">
        <v>4</v>
      </c>
      <c r="F59" s="312">
        <v>5</v>
      </c>
      <c r="G59" s="312">
        <v>1</v>
      </c>
      <c r="H59" s="312">
        <v>1</v>
      </c>
      <c r="I59" s="312" t="s">
        <v>30</v>
      </c>
      <c r="J59" s="312" t="s">
        <v>30</v>
      </c>
      <c r="K59" s="312">
        <v>1</v>
      </c>
      <c r="L59" s="312" t="s">
        <v>30</v>
      </c>
      <c r="M59" s="315" t="s">
        <v>30</v>
      </c>
      <c r="N59" s="314" t="s">
        <v>530</v>
      </c>
      <c r="O59" s="313" t="s">
        <v>30</v>
      </c>
      <c r="P59" s="312">
        <v>3</v>
      </c>
      <c r="Q59" s="312">
        <v>8</v>
      </c>
      <c r="R59" s="312" t="s">
        <v>30</v>
      </c>
      <c r="S59" s="312">
        <v>7</v>
      </c>
      <c r="T59" s="312" t="s">
        <v>30</v>
      </c>
      <c r="U59" s="312" t="s">
        <v>30</v>
      </c>
      <c r="V59" s="312" t="s">
        <v>30</v>
      </c>
      <c r="W59" s="312" t="s">
        <v>30</v>
      </c>
      <c r="X59" s="312" t="s">
        <v>30</v>
      </c>
      <c r="Y59" s="312">
        <v>2</v>
      </c>
      <c r="Z59" s="315" t="s">
        <v>30</v>
      </c>
      <c r="AA59" s="314" t="s">
        <v>530</v>
      </c>
      <c r="AB59" s="313">
        <v>3</v>
      </c>
      <c r="AC59" s="312">
        <v>6</v>
      </c>
      <c r="AD59" s="312" t="s">
        <v>30</v>
      </c>
      <c r="AE59" s="312" t="s">
        <v>30</v>
      </c>
      <c r="AF59" s="312">
        <v>4</v>
      </c>
      <c r="AG59" s="312">
        <v>2</v>
      </c>
      <c r="AH59" s="312" t="s">
        <v>30</v>
      </c>
      <c r="AI59" s="312">
        <v>4</v>
      </c>
      <c r="AJ59" s="312" t="s">
        <v>30</v>
      </c>
      <c r="AK59" s="312" t="s">
        <v>30</v>
      </c>
      <c r="AL59" s="312">
        <v>1</v>
      </c>
      <c r="AM59" s="315" t="s">
        <v>30</v>
      </c>
      <c r="AN59" s="314" t="s">
        <v>530</v>
      </c>
      <c r="AO59" s="313">
        <v>4</v>
      </c>
      <c r="AP59" s="312" t="s">
        <v>30</v>
      </c>
      <c r="AQ59" s="312" t="s">
        <v>30</v>
      </c>
      <c r="AR59" s="312">
        <v>1</v>
      </c>
      <c r="AS59" s="312" t="s">
        <v>30</v>
      </c>
      <c r="AT59" s="312" t="s">
        <v>30</v>
      </c>
      <c r="AU59" s="312" t="s">
        <v>30</v>
      </c>
      <c r="AV59" s="311" t="s">
        <v>30</v>
      </c>
      <c r="AW59" s="289"/>
    </row>
    <row r="60" spans="1:49" s="297" customFormat="1" ht="15" customHeight="1">
      <c r="A60" s="314" t="s">
        <v>529</v>
      </c>
      <c r="B60" s="312">
        <f t="shared" si="32"/>
        <v>2</v>
      </c>
      <c r="C60" s="312">
        <v>1</v>
      </c>
      <c r="D60" s="312" t="s">
        <v>30</v>
      </c>
      <c r="E60" s="312" t="s">
        <v>30</v>
      </c>
      <c r="F60" s="312" t="s">
        <v>30</v>
      </c>
      <c r="G60" s="312" t="s">
        <v>30</v>
      </c>
      <c r="H60" s="312" t="s">
        <v>30</v>
      </c>
      <c r="I60" s="312" t="s">
        <v>30</v>
      </c>
      <c r="J60" s="312" t="s">
        <v>30</v>
      </c>
      <c r="K60" s="312" t="s">
        <v>30</v>
      </c>
      <c r="L60" s="312" t="s">
        <v>30</v>
      </c>
      <c r="M60" s="315" t="s">
        <v>30</v>
      </c>
      <c r="N60" s="314" t="s">
        <v>529</v>
      </c>
      <c r="O60" s="313" t="s">
        <v>30</v>
      </c>
      <c r="P60" s="312" t="s">
        <v>30</v>
      </c>
      <c r="Q60" s="312">
        <v>1</v>
      </c>
      <c r="R60" s="312" t="s">
        <v>30</v>
      </c>
      <c r="S60" s="312" t="s">
        <v>30</v>
      </c>
      <c r="T60" s="312" t="s">
        <v>30</v>
      </c>
      <c r="U60" s="312" t="s">
        <v>30</v>
      </c>
      <c r="V60" s="312" t="s">
        <v>30</v>
      </c>
      <c r="W60" s="312" t="s">
        <v>30</v>
      </c>
      <c r="X60" s="312" t="s">
        <v>30</v>
      </c>
      <c r="Y60" s="312" t="s">
        <v>30</v>
      </c>
      <c r="Z60" s="315" t="s">
        <v>30</v>
      </c>
      <c r="AA60" s="314" t="s">
        <v>529</v>
      </c>
      <c r="AB60" s="313" t="s">
        <v>30</v>
      </c>
      <c r="AC60" s="312" t="s">
        <v>30</v>
      </c>
      <c r="AD60" s="312" t="s">
        <v>30</v>
      </c>
      <c r="AE60" s="312" t="s">
        <v>30</v>
      </c>
      <c r="AF60" s="312" t="s">
        <v>30</v>
      </c>
      <c r="AG60" s="312" t="s">
        <v>30</v>
      </c>
      <c r="AH60" s="312" t="s">
        <v>30</v>
      </c>
      <c r="AI60" s="312" t="s">
        <v>30</v>
      </c>
      <c r="AJ60" s="312" t="s">
        <v>30</v>
      </c>
      <c r="AK60" s="312" t="s">
        <v>30</v>
      </c>
      <c r="AL60" s="312" t="s">
        <v>30</v>
      </c>
      <c r="AM60" s="315" t="s">
        <v>30</v>
      </c>
      <c r="AN60" s="314" t="s">
        <v>529</v>
      </c>
      <c r="AO60" s="313" t="s">
        <v>30</v>
      </c>
      <c r="AP60" s="312" t="s">
        <v>30</v>
      </c>
      <c r="AQ60" s="312" t="s">
        <v>30</v>
      </c>
      <c r="AR60" s="312" t="s">
        <v>30</v>
      </c>
      <c r="AS60" s="312" t="s">
        <v>30</v>
      </c>
      <c r="AT60" s="312" t="s">
        <v>30</v>
      </c>
      <c r="AU60" s="312" t="s">
        <v>30</v>
      </c>
      <c r="AV60" s="311" t="s">
        <v>30</v>
      </c>
      <c r="AW60" s="289"/>
    </row>
    <row r="61" spans="1:49" s="297" customFormat="1" ht="15" customHeight="1">
      <c r="A61" s="314" t="s">
        <v>528</v>
      </c>
      <c r="B61" s="312">
        <f t="shared" si="32"/>
        <v>2</v>
      </c>
      <c r="C61" s="312">
        <v>2</v>
      </c>
      <c r="D61" s="312" t="s">
        <v>30</v>
      </c>
      <c r="E61" s="312" t="s">
        <v>30</v>
      </c>
      <c r="F61" s="312" t="s">
        <v>30</v>
      </c>
      <c r="G61" s="312" t="s">
        <v>30</v>
      </c>
      <c r="H61" s="312" t="s">
        <v>30</v>
      </c>
      <c r="I61" s="312" t="s">
        <v>30</v>
      </c>
      <c r="J61" s="312" t="s">
        <v>30</v>
      </c>
      <c r="K61" s="312" t="s">
        <v>30</v>
      </c>
      <c r="L61" s="312" t="s">
        <v>30</v>
      </c>
      <c r="M61" s="315" t="s">
        <v>30</v>
      </c>
      <c r="N61" s="314" t="s">
        <v>528</v>
      </c>
      <c r="O61" s="313" t="s">
        <v>30</v>
      </c>
      <c r="P61" s="312" t="s">
        <v>30</v>
      </c>
      <c r="Q61" s="312" t="s">
        <v>30</v>
      </c>
      <c r="R61" s="312" t="s">
        <v>30</v>
      </c>
      <c r="S61" s="312" t="s">
        <v>30</v>
      </c>
      <c r="T61" s="312" t="s">
        <v>30</v>
      </c>
      <c r="U61" s="312" t="s">
        <v>30</v>
      </c>
      <c r="V61" s="312" t="s">
        <v>30</v>
      </c>
      <c r="W61" s="312" t="s">
        <v>30</v>
      </c>
      <c r="X61" s="312" t="s">
        <v>30</v>
      </c>
      <c r="Y61" s="312" t="s">
        <v>30</v>
      </c>
      <c r="Z61" s="315" t="s">
        <v>30</v>
      </c>
      <c r="AA61" s="314" t="s">
        <v>528</v>
      </c>
      <c r="AB61" s="313" t="s">
        <v>30</v>
      </c>
      <c r="AC61" s="312" t="s">
        <v>30</v>
      </c>
      <c r="AD61" s="312" t="s">
        <v>30</v>
      </c>
      <c r="AE61" s="312" t="s">
        <v>30</v>
      </c>
      <c r="AF61" s="312" t="s">
        <v>30</v>
      </c>
      <c r="AG61" s="312" t="s">
        <v>30</v>
      </c>
      <c r="AH61" s="312" t="s">
        <v>30</v>
      </c>
      <c r="AI61" s="312" t="s">
        <v>30</v>
      </c>
      <c r="AJ61" s="312" t="s">
        <v>30</v>
      </c>
      <c r="AK61" s="312" t="s">
        <v>30</v>
      </c>
      <c r="AL61" s="312" t="s">
        <v>30</v>
      </c>
      <c r="AM61" s="315" t="s">
        <v>30</v>
      </c>
      <c r="AN61" s="314" t="s">
        <v>528</v>
      </c>
      <c r="AO61" s="313" t="s">
        <v>30</v>
      </c>
      <c r="AP61" s="312" t="s">
        <v>30</v>
      </c>
      <c r="AQ61" s="312" t="s">
        <v>30</v>
      </c>
      <c r="AR61" s="312" t="s">
        <v>30</v>
      </c>
      <c r="AS61" s="312" t="s">
        <v>30</v>
      </c>
      <c r="AT61" s="312" t="s">
        <v>30</v>
      </c>
      <c r="AU61" s="312" t="s">
        <v>30</v>
      </c>
      <c r="AV61" s="311" t="s">
        <v>30</v>
      </c>
      <c r="AW61" s="289"/>
    </row>
    <row r="62" spans="1:49" s="297" customFormat="1" ht="15" customHeight="1">
      <c r="A62" s="314" t="s">
        <v>527</v>
      </c>
      <c r="B62" s="312">
        <f t="shared" si="32"/>
        <v>0</v>
      </c>
      <c r="C62" s="312" t="s">
        <v>30</v>
      </c>
      <c r="D62" s="312" t="s">
        <v>30</v>
      </c>
      <c r="E62" s="312" t="s">
        <v>30</v>
      </c>
      <c r="F62" s="312" t="s">
        <v>30</v>
      </c>
      <c r="G62" s="312" t="s">
        <v>30</v>
      </c>
      <c r="H62" s="312" t="s">
        <v>30</v>
      </c>
      <c r="I62" s="312" t="s">
        <v>30</v>
      </c>
      <c r="J62" s="312" t="s">
        <v>30</v>
      </c>
      <c r="K62" s="312" t="s">
        <v>30</v>
      </c>
      <c r="L62" s="312" t="s">
        <v>30</v>
      </c>
      <c r="M62" s="315" t="s">
        <v>30</v>
      </c>
      <c r="N62" s="314" t="s">
        <v>527</v>
      </c>
      <c r="O62" s="313" t="s">
        <v>30</v>
      </c>
      <c r="P62" s="312" t="s">
        <v>30</v>
      </c>
      <c r="Q62" s="312" t="s">
        <v>30</v>
      </c>
      <c r="R62" s="312" t="s">
        <v>30</v>
      </c>
      <c r="S62" s="312" t="s">
        <v>30</v>
      </c>
      <c r="T62" s="312" t="s">
        <v>30</v>
      </c>
      <c r="U62" s="312" t="s">
        <v>30</v>
      </c>
      <c r="V62" s="312" t="s">
        <v>30</v>
      </c>
      <c r="W62" s="312" t="s">
        <v>30</v>
      </c>
      <c r="X62" s="312" t="s">
        <v>30</v>
      </c>
      <c r="Y62" s="312" t="s">
        <v>30</v>
      </c>
      <c r="Z62" s="315" t="s">
        <v>30</v>
      </c>
      <c r="AA62" s="314" t="s">
        <v>527</v>
      </c>
      <c r="AB62" s="313" t="s">
        <v>30</v>
      </c>
      <c r="AC62" s="312" t="s">
        <v>30</v>
      </c>
      <c r="AD62" s="312" t="s">
        <v>30</v>
      </c>
      <c r="AE62" s="312" t="s">
        <v>30</v>
      </c>
      <c r="AF62" s="312" t="s">
        <v>30</v>
      </c>
      <c r="AG62" s="312" t="s">
        <v>30</v>
      </c>
      <c r="AH62" s="312" t="s">
        <v>30</v>
      </c>
      <c r="AI62" s="312" t="s">
        <v>30</v>
      </c>
      <c r="AJ62" s="312" t="s">
        <v>30</v>
      </c>
      <c r="AK62" s="312" t="s">
        <v>30</v>
      </c>
      <c r="AL62" s="312" t="s">
        <v>30</v>
      </c>
      <c r="AM62" s="315" t="s">
        <v>30</v>
      </c>
      <c r="AN62" s="314" t="s">
        <v>527</v>
      </c>
      <c r="AO62" s="313" t="s">
        <v>30</v>
      </c>
      <c r="AP62" s="312" t="s">
        <v>30</v>
      </c>
      <c r="AQ62" s="312" t="s">
        <v>30</v>
      </c>
      <c r="AR62" s="312" t="s">
        <v>30</v>
      </c>
      <c r="AS62" s="312" t="s">
        <v>30</v>
      </c>
      <c r="AT62" s="312" t="s">
        <v>30</v>
      </c>
      <c r="AU62" s="312" t="s">
        <v>30</v>
      </c>
      <c r="AV62" s="311" t="s">
        <v>30</v>
      </c>
      <c r="AW62" s="289"/>
    </row>
    <row r="63" spans="1:49" s="297" customFormat="1" ht="15" customHeight="1">
      <c r="A63" s="314" t="s">
        <v>526</v>
      </c>
      <c r="B63" s="312">
        <f t="shared" si="32"/>
        <v>1</v>
      </c>
      <c r="C63" s="312">
        <v>1</v>
      </c>
      <c r="D63" s="312" t="s">
        <v>30</v>
      </c>
      <c r="E63" s="312" t="s">
        <v>30</v>
      </c>
      <c r="F63" s="312" t="s">
        <v>30</v>
      </c>
      <c r="G63" s="312" t="s">
        <v>30</v>
      </c>
      <c r="H63" s="312" t="s">
        <v>30</v>
      </c>
      <c r="I63" s="312" t="s">
        <v>30</v>
      </c>
      <c r="J63" s="312" t="s">
        <v>30</v>
      </c>
      <c r="K63" s="312" t="s">
        <v>30</v>
      </c>
      <c r="L63" s="312" t="s">
        <v>30</v>
      </c>
      <c r="M63" s="315" t="s">
        <v>30</v>
      </c>
      <c r="N63" s="314" t="s">
        <v>526</v>
      </c>
      <c r="O63" s="313" t="s">
        <v>30</v>
      </c>
      <c r="P63" s="312" t="s">
        <v>30</v>
      </c>
      <c r="Q63" s="312" t="s">
        <v>30</v>
      </c>
      <c r="R63" s="312" t="s">
        <v>30</v>
      </c>
      <c r="S63" s="312" t="s">
        <v>30</v>
      </c>
      <c r="T63" s="312" t="s">
        <v>30</v>
      </c>
      <c r="U63" s="312" t="s">
        <v>30</v>
      </c>
      <c r="V63" s="312" t="s">
        <v>30</v>
      </c>
      <c r="W63" s="312" t="s">
        <v>30</v>
      </c>
      <c r="X63" s="312" t="s">
        <v>30</v>
      </c>
      <c r="Y63" s="312" t="s">
        <v>30</v>
      </c>
      <c r="Z63" s="315" t="s">
        <v>30</v>
      </c>
      <c r="AA63" s="314" t="s">
        <v>526</v>
      </c>
      <c r="AB63" s="313" t="s">
        <v>30</v>
      </c>
      <c r="AC63" s="312" t="s">
        <v>30</v>
      </c>
      <c r="AD63" s="312" t="s">
        <v>30</v>
      </c>
      <c r="AE63" s="312" t="s">
        <v>30</v>
      </c>
      <c r="AF63" s="312" t="s">
        <v>30</v>
      </c>
      <c r="AG63" s="312" t="s">
        <v>30</v>
      </c>
      <c r="AH63" s="312" t="s">
        <v>30</v>
      </c>
      <c r="AI63" s="312" t="s">
        <v>30</v>
      </c>
      <c r="AJ63" s="312" t="s">
        <v>30</v>
      </c>
      <c r="AK63" s="312" t="s">
        <v>30</v>
      </c>
      <c r="AL63" s="312" t="s">
        <v>30</v>
      </c>
      <c r="AM63" s="315" t="s">
        <v>30</v>
      </c>
      <c r="AN63" s="314" t="s">
        <v>526</v>
      </c>
      <c r="AO63" s="313" t="s">
        <v>30</v>
      </c>
      <c r="AP63" s="312" t="s">
        <v>30</v>
      </c>
      <c r="AQ63" s="312" t="s">
        <v>30</v>
      </c>
      <c r="AR63" s="312" t="s">
        <v>30</v>
      </c>
      <c r="AS63" s="312" t="s">
        <v>30</v>
      </c>
      <c r="AT63" s="312" t="s">
        <v>30</v>
      </c>
      <c r="AU63" s="312" t="s">
        <v>30</v>
      </c>
      <c r="AV63" s="311" t="s">
        <v>30</v>
      </c>
      <c r="AW63" s="289"/>
    </row>
    <row r="64" spans="1:49" s="297" customFormat="1" ht="15" customHeight="1">
      <c r="A64" s="314" t="s">
        <v>525</v>
      </c>
      <c r="B64" s="312">
        <f t="shared" si="32"/>
        <v>0</v>
      </c>
      <c r="C64" s="312" t="s">
        <v>30</v>
      </c>
      <c r="D64" s="312" t="s">
        <v>30</v>
      </c>
      <c r="E64" s="312" t="s">
        <v>30</v>
      </c>
      <c r="F64" s="312" t="s">
        <v>30</v>
      </c>
      <c r="G64" s="312" t="s">
        <v>30</v>
      </c>
      <c r="H64" s="312" t="s">
        <v>30</v>
      </c>
      <c r="I64" s="312" t="s">
        <v>30</v>
      </c>
      <c r="J64" s="312" t="s">
        <v>30</v>
      </c>
      <c r="K64" s="312" t="s">
        <v>30</v>
      </c>
      <c r="L64" s="312" t="s">
        <v>30</v>
      </c>
      <c r="M64" s="315" t="s">
        <v>30</v>
      </c>
      <c r="N64" s="314" t="s">
        <v>525</v>
      </c>
      <c r="O64" s="313" t="s">
        <v>30</v>
      </c>
      <c r="P64" s="312" t="s">
        <v>30</v>
      </c>
      <c r="Q64" s="312" t="s">
        <v>30</v>
      </c>
      <c r="R64" s="312" t="s">
        <v>30</v>
      </c>
      <c r="S64" s="312" t="s">
        <v>30</v>
      </c>
      <c r="T64" s="312" t="s">
        <v>30</v>
      </c>
      <c r="U64" s="312" t="s">
        <v>30</v>
      </c>
      <c r="V64" s="312" t="s">
        <v>30</v>
      </c>
      <c r="W64" s="312" t="s">
        <v>30</v>
      </c>
      <c r="X64" s="312" t="s">
        <v>30</v>
      </c>
      <c r="Y64" s="312" t="s">
        <v>30</v>
      </c>
      <c r="Z64" s="315" t="s">
        <v>30</v>
      </c>
      <c r="AA64" s="314" t="s">
        <v>525</v>
      </c>
      <c r="AB64" s="313" t="s">
        <v>30</v>
      </c>
      <c r="AC64" s="312" t="s">
        <v>30</v>
      </c>
      <c r="AD64" s="312" t="s">
        <v>30</v>
      </c>
      <c r="AE64" s="312" t="s">
        <v>30</v>
      </c>
      <c r="AF64" s="312" t="s">
        <v>30</v>
      </c>
      <c r="AG64" s="312" t="s">
        <v>30</v>
      </c>
      <c r="AH64" s="312" t="s">
        <v>30</v>
      </c>
      <c r="AI64" s="312" t="s">
        <v>30</v>
      </c>
      <c r="AJ64" s="312" t="s">
        <v>30</v>
      </c>
      <c r="AK64" s="312" t="s">
        <v>30</v>
      </c>
      <c r="AL64" s="312" t="s">
        <v>30</v>
      </c>
      <c r="AM64" s="315" t="s">
        <v>30</v>
      </c>
      <c r="AN64" s="314" t="s">
        <v>525</v>
      </c>
      <c r="AO64" s="313" t="s">
        <v>30</v>
      </c>
      <c r="AP64" s="312" t="s">
        <v>30</v>
      </c>
      <c r="AQ64" s="312" t="s">
        <v>30</v>
      </c>
      <c r="AR64" s="312" t="s">
        <v>30</v>
      </c>
      <c r="AS64" s="312" t="s">
        <v>30</v>
      </c>
      <c r="AT64" s="312" t="s">
        <v>30</v>
      </c>
      <c r="AU64" s="312" t="s">
        <v>30</v>
      </c>
      <c r="AV64" s="311" t="s">
        <v>30</v>
      </c>
      <c r="AW64" s="289"/>
    </row>
    <row r="65" spans="1:49" s="297" customFormat="1" ht="15" customHeight="1">
      <c r="A65" s="314" t="s">
        <v>524</v>
      </c>
      <c r="B65" s="312">
        <f t="shared" si="32"/>
        <v>0</v>
      </c>
      <c r="C65" s="312" t="s">
        <v>30</v>
      </c>
      <c r="D65" s="312" t="s">
        <v>30</v>
      </c>
      <c r="E65" s="312" t="s">
        <v>30</v>
      </c>
      <c r="F65" s="312" t="s">
        <v>30</v>
      </c>
      <c r="G65" s="312" t="s">
        <v>30</v>
      </c>
      <c r="H65" s="312" t="s">
        <v>30</v>
      </c>
      <c r="I65" s="312" t="s">
        <v>30</v>
      </c>
      <c r="J65" s="312" t="s">
        <v>30</v>
      </c>
      <c r="K65" s="312" t="s">
        <v>30</v>
      </c>
      <c r="L65" s="312" t="s">
        <v>30</v>
      </c>
      <c r="M65" s="315" t="s">
        <v>30</v>
      </c>
      <c r="N65" s="314" t="s">
        <v>524</v>
      </c>
      <c r="O65" s="313" t="s">
        <v>30</v>
      </c>
      <c r="P65" s="312" t="s">
        <v>30</v>
      </c>
      <c r="Q65" s="312" t="s">
        <v>30</v>
      </c>
      <c r="R65" s="312" t="s">
        <v>30</v>
      </c>
      <c r="S65" s="312" t="s">
        <v>30</v>
      </c>
      <c r="T65" s="312" t="s">
        <v>30</v>
      </c>
      <c r="U65" s="312" t="s">
        <v>30</v>
      </c>
      <c r="V65" s="312" t="s">
        <v>30</v>
      </c>
      <c r="W65" s="312" t="s">
        <v>30</v>
      </c>
      <c r="X65" s="312" t="s">
        <v>30</v>
      </c>
      <c r="Y65" s="312" t="s">
        <v>30</v>
      </c>
      <c r="Z65" s="315" t="s">
        <v>30</v>
      </c>
      <c r="AA65" s="314" t="s">
        <v>524</v>
      </c>
      <c r="AB65" s="313" t="s">
        <v>30</v>
      </c>
      <c r="AC65" s="312" t="s">
        <v>30</v>
      </c>
      <c r="AD65" s="312" t="s">
        <v>30</v>
      </c>
      <c r="AE65" s="312" t="s">
        <v>30</v>
      </c>
      <c r="AF65" s="312" t="s">
        <v>30</v>
      </c>
      <c r="AG65" s="312" t="s">
        <v>30</v>
      </c>
      <c r="AH65" s="312" t="s">
        <v>30</v>
      </c>
      <c r="AI65" s="312" t="s">
        <v>30</v>
      </c>
      <c r="AJ65" s="312" t="s">
        <v>30</v>
      </c>
      <c r="AK65" s="312" t="s">
        <v>30</v>
      </c>
      <c r="AL65" s="312" t="s">
        <v>30</v>
      </c>
      <c r="AM65" s="315" t="s">
        <v>30</v>
      </c>
      <c r="AN65" s="314" t="s">
        <v>524</v>
      </c>
      <c r="AO65" s="313" t="s">
        <v>30</v>
      </c>
      <c r="AP65" s="312" t="s">
        <v>30</v>
      </c>
      <c r="AQ65" s="312" t="s">
        <v>30</v>
      </c>
      <c r="AR65" s="312" t="s">
        <v>30</v>
      </c>
      <c r="AS65" s="312" t="s">
        <v>30</v>
      </c>
      <c r="AT65" s="312" t="s">
        <v>30</v>
      </c>
      <c r="AU65" s="312" t="s">
        <v>30</v>
      </c>
      <c r="AV65" s="311" t="s">
        <v>30</v>
      </c>
      <c r="AW65" s="289"/>
    </row>
    <row r="66" spans="1:49" s="297" customFormat="1" ht="15" customHeight="1">
      <c r="A66" s="314" t="s">
        <v>523</v>
      </c>
      <c r="B66" s="312">
        <f>SUM(C66:AV66)</f>
        <v>0</v>
      </c>
      <c r="C66" s="312" t="s">
        <v>30</v>
      </c>
      <c r="D66" s="312" t="s">
        <v>30</v>
      </c>
      <c r="E66" s="312" t="s">
        <v>30</v>
      </c>
      <c r="F66" s="312" t="s">
        <v>30</v>
      </c>
      <c r="G66" s="312" t="s">
        <v>30</v>
      </c>
      <c r="H66" s="312" t="s">
        <v>30</v>
      </c>
      <c r="I66" s="312" t="s">
        <v>30</v>
      </c>
      <c r="J66" s="312" t="s">
        <v>30</v>
      </c>
      <c r="K66" s="312" t="s">
        <v>30</v>
      </c>
      <c r="L66" s="312" t="s">
        <v>30</v>
      </c>
      <c r="M66" s="315" t="s">
        <v>30</v>
      </c>
      <c r="N66" s="314" t="s">
        <v>523</v>
      </c>
      <c r="O66" s="313" t="s">
        <v>30</v>
      </c>
      <c r="P66" s="312" t="s">
        <v>30</v>
      </c>
      <c r="Q66" s="312" t="s">
        <v>30</v>
      </c>
      <c r="R66" s="312" t="s">
        <v>30</v>
      </c>
      <c r="S66" s="312" t="s">
        <v>30</v>
      </c>
      <c r="T66" s="312" t="s">
        <v>30</v>
      </c>
      <c r="U66" s="312" t="s">
        <v>30</v>
      </c>
      <c r="V66" s="312" t="s">
        <v>30</v>
      </c>
      <c r="W66" s="312" t="s">
        <v>30</v>
      </c>
      <c r="X66" s="312" t="s">
        <v>30</v>
      </c>
      <c r="Y66" s="312" t="s">
        <v>30</v>
      </c>
      <c r="Z66" s="315" t="s">
        <v>30</v>
      </c>
      <c r="AA66" s="314" t="s">
        <v>523</v>
      </c>
      <c r="AB66" s="313" t="s">
        <v>30</v>
      </c>
      <c r="AC66" s="312" t="s">
        <v>30</v>
      </c>
      <c r="AD66" s="312" t="s">
        <v>30</v>
      </c>
      <c r="AE66" s="312" t="s">
        <v>30</v>
      </c>
      <c r="AF66" s="312" t="s">
        <v>30</v>
      </c>
      <c r="AG66" s="312" t="s">
        <v>30</v>
      </c>
      <c r="AH66" s="312" t="s">
        <v>30</v>
      </c>
      <c r="AI66" s="312" t="s">
        <v>30</v>
      </c>
      <c r="AJ66" s="312" t="s">
        <v>30</v>
      </c>
      <c r="AK66" s="312" t="s">
        <v>30</v>
      </c>
      <c r="AL66" s="312" t="s">
        <v>30</v>
      </c>
      <c r="AM66" s="315" t="s">
        <v>30</v>
      </c>
      <c r="AN66" s="314" t="s">
        <v>523</v>
      </c>
      <c r="AO66" s="313" t="s">
        <v>30</v>
      </c>
      <c r="AP66" s="312" t="s">
        <v>30</v>
      </c>
      <c r="AQ66" s="312" t="s">
        <v>30</v>
      </c>
      <c r="AR66" s="312" t="s">
        <v>30</v>
      </c>
      <c r="AS66" s="312" t="s">
        <v>30</v>
      </c>
      <c r="AT66" s="312" t="s">
        <v>30</v>
      </c>
      <c r="AU66" s="312" t="s">
        <v>30</v>
      </c>
      <c r="AV66" s="311" t="s">
        <v>30</v>
      </c>
      <c r="AW66" s="289"/>
    </row>
    <row r="67" spans="1:49" s="297" customFormat="1" ht="15" customHeight="1">
      <c r="A67" s="314" t="s">
        <v>522</v>
      </c>
      <c r="B67" s="312">
        <f t="shared" si="32"/>
        <v>0</v>
      </c>
      <c r="C67" s="312" t="s">
        <v>30</v>
      </c>
      <c r="D67" s="312" t="s">
        <v>30</v>
      </c>
      <c r="E67" s="312" t="s">
        <v>30</v>
      </c>
      <c r="F67" s="312" t="s">
        <v>30</v>
      </c>
      <c r="G67" s="312" t="s">
        <v>30</v>
      </c>
      <c r="H67" s="312" t="s">
        <v>30</v>
      </c>
      <c r="I67" s="312" t="s">
        <v>30</v>
      </c>
      <c r="J67" s="312" t="s">
        <v>30</v>
      </c>
      <c r="K67" s="312" t="s">
        <v>30</v>
      </c>
      <c r="L67" s="312" t="s">
        <v>30</v>
      </c>
      <c r="M67" s="315" t="s">
        <v>30</v>
      </c>
      <c r="N67" s="314" t="s">
        <v>522</v>
      </c>
      <c r="O67" s="313" t="s">
        <v>30</v>
      </c>
      <c r="P67" s="312" t="s">
        <v>30</v>
      </c>
      <c r="Q67" s="312" t="s">
        <v>30</v>
      </c>
      <c r="R67" s="312" t="s">
        <v>30</v>
      </c>
      <c r="S67" s="312" t="s">
        <v>30</v>
      </c>
      <c r="T67" s="312" t="s">
        <v>30</v>
      </c>
      <c r="U67" s="312" t="s">
        <v>30</v>
      </c>
      <c r="V67" s="312" t="s">
        <v>30</v>
      </c>
      <c r="W67" s="312" t="s">
        <v>30</v>
      </c>
      <c r="X67" s="312" t="s">
        <v>30</v>
      </c>
      <c r="Y67" s="312" t="s">
        <v>30</v>
      </c>
      <c r="Z67" s="315" t="s">
        <v>30</v>
      </c>
      <c r="AA67" s="314" t="s">
        <v>522</v>
      </c>
      <c r="AB67" s="313" t="s">
        <v>30</v>
      </c>
      <c r="AC67" s="312" t="s">
        <v>30</v>
      </c>
      <c r="AD67" s="312" t="s">
        <v>30</v>
      </c>
      <c r="AE67" s="312" t="s">
        <v>30</v>
      </c>
      <c r="AF67" s="312" t="s">
        <v>30</v>
      </c>
      <c r="AG67" s="312" t="s">
        <v>30</v>
      </c>
      <c r="AH67" s="312" t="s">
        <v>30</v>
      </c>
      <c r="AI67" s="312" t="s">
        <v>30</v>
      </c>
      <c r="AJ67" s="312" t="s">
        <v>30</v>
      </c>
      <c r="AK67" s="312" t="s">
        <v>30</v>
      </c>
      <c r="AL67" s="312" t="s">
        <v>30</v>
      </c>
      <c r="AM67" s="315" t="s">
        <v>30</v>
      </c>
      <c r="AN67" s="314" t="s">
        <v>522</v>
      </c>
      <c r="AO67" s="313" t="s">
        <v>30</v>
      </c>
      <c r="AP67" s="312" t="s">
        <v>30</v>
      </c>
      <c r="AQ67" s="312" t="s">
        <v>30</v>
      </c>
      <c r="AR67" s="312" t="s">
        <v>30</v>
      </c>
      <c r="AS67" s="312" t="s">
        <v>30</v>
      </c>
      <c r="AT67" s="312" t="s">
        <v>30</v>
      </c>
      <c r="AU67" s="312" t="s">
        <v>30</v>
      </c>
      <c r="AV67" s="311" t="s">
        <v>30</v>
      </c>
      <c r="AW67" s="289"/>
    </row>
    <row r="68" spans="1:49" s="297" customFormat="1" ht="15" customHeight="1">
      <c r="A68" s="314" t="s">
        <v>521</v>
      </c>
      <c r="B68" s="312">
        <f t="shared" si="32"/>
        <v>3</v>
      </c>
      <c r="C68" s="312">
        <v>1</v>
      </c>
      <c r="D68" s="312" t="s">
        <v>30</v>
      </c>
      <c r="E68" s="312" t="s">
        <v>30</v>
      </c>
      <c r="F68" s="312" t="s">
        <v>30</v>
      </c>
      <c r="G68" s="312" t="s">
        <v>30</v>
      </c>
      <c r="H68" s="312" t="s">
        <v>30</v>
      </c>
      <c r="I68" s="312" t="s">
        <v>30</v>
      </c>
      <c r="J68" s="312" t="s">
        <v>30</v>
      </c>
      <c r="K68" s="312" t="s">
        <v>30</v>
      </c>
      <c r="L68" s="312" t="s">
        <v>30</v>
      </c>
      <c r="M68" s="315" t="s">
        <v>30</v>
      </c>
      <c r="N68" s="314" t="s">
        <v>521</v>
      </c>
      <c r="O68" s="313" t="s">
        <v>30</v>
      </c>
      <c r="P68" s="312" t="s">
        <v>30</v>
      </c>
      <c r="Q68" s="312" t="s">
        <v>30</v>
      </c>
      <c r="R68" s="312" t="s">
        <v>30</v>
      </c>
      <c r="S68" s="312">
        <v>1</v>
      </c>
      <c r="T68" s="312" t="s">
        <v>30</v>
      </c>
      <c r="U68" s="312" t="s">
        <v>30</v>
      </c>
      <c r="V68" s="312" t="s">
        <v>30</v>
      </c>
      <c r="W68" s="312" t="s">
        <v>30</v>
      </c>
      <c r="X68" s="312" t="s">
        <v>30</v>
      </c>
      <c r="Y68" s="312" t="s">
        <v>30</v>
      </c>
      <c r="Z68" s="315" t="s">
        <v>30</v>
      </c>
      <c r="AA68" s="314" t="s">
        <v>521</v>
      </c>
      <c r="AB68" s="313" t="s">
        <v>30</v>
      </c>
      <c r="AC68" s="312" t="s">
        <v>30</v>
      </c>
      <c r="AD68" s="312" t="s">
        <v>30</v>
      </c>
      <c r="AE68" s="312" t="s">
        <v>30</v>
      </c>
      <c r="AF68" s="312" t="s">
        <v>30</v>
      </c>
      <c r="AG68" s="312" t="s">
        <v>30</v>
      </c>
      <c r="AH68" s="312" t="s">
        <v>30</v>
      </c>
      <c r="AI68" s="312" t="s">
        <v>30</v>
      </c>
      <c r="AJ68" s="312" t="s">
        <v>30</v>
      </c>
      <c r="AK68" s="312">
        <v>1</v>
      </c>
      <c r="AL68" s="312" t="s">
        <v>30</v>
      </c>
      <c r="AM68" s="315" t="s">
        <v>30</v>
      </c>
      <c r="AN68" s="314" t="s">
        <v>521</v>
      </c>
      <c r="AO68" s="313" t="s">
        <v>30</v>
      </c>
      <c r="AP68" s="312" t="s">
        <v>30</v>
      </c>
      <c r="AQ68" s="312" t="s">
        <v>30</v>
      </c>
      <c r="AR68" s="312" t="s">
        <v>30</v>
      </c>
      <c r="AS68" s="312" t="s">
        <v>30</v>
      </c>
      <c r="AT68" s="312" t="s">
        <v>30</v>
      </c>
      <c r="AU68" s="312" t="s">
        <v>30</v>
      </c>
      <c r="AV68" s="311" t="s">
        <v>30</v>
      </c>
      <c r="AW68" s="289"/>
    </row>
    <row r="69" spans="1:49" s="297" customFormat="1" ht="15" customHeight="1">
      <c r="A69" s="310" t="s">
        <v>520</v>
      </c>
      <c r="B69" s="303">
        <f t="shared" si="32"/>
        <v>0</v>
      </c>
      <c r="C69" s="303" t="s">
        <v>30</v>
      </c>
      <c r="D69" s="303" t="s">
        <v>30</v>
      </c>
      <c r="E69" s="303" t="s">
        <v>30</v>
      </c>
      <c r="F69" s="303" t="s">
        <v>30</v>
      </c>
      <c r="G69" s="303" t="s">
        <v>30</v>
      </c>
      <c r="H69" s="303" t="s">
        <v>30</v>
      </c>
      <c r="I69" s="303" t="s">
        <v>30</v>
      </c>
      <c r="J69" s="303" t="s">
        <v>30</v>
      </c>
      <c r="K69" s="303" t="s">
        <v>30</v>
      </c>
      <c r="L69" s="303" t="s">
        <v>30</v>
      </c>
      <c r="M69" s="302" t="s">
        <v>30</v>
      </c>
      <c r="N69" s="310" t="s">
        <v>520</v>
      </c>
      <c r="O69" s="309" t="s">
        <v>30</v>
      </c>
      <c r="P69" s="303" t="s">
        <v>30</v>
      </c>
      <c r="Q69" s="303" t="s">
        <v>30</v>
      </c>
      <c r="R69" s="303" t="s">
        <v>30</v>
      </c>
      <c r="S69" s="303" t="s">
        <v>30</v>
      </c>
      <c r="T69" s="303" t="s">
        <v>30</v>
      </c>
      <c r="U69" s="303" t="s">
        <v>30</v>
      </c>
      <c r="V69" s="303" t="s">
        <v>30</v>
      </c>
      <c r="W69" s="303" t="s">
        <v>30</v>
      </c>
      <c r="X69" s="303" t="s">
        <v>30</v>
      </c>
      <c r="Y69" s="303" t="s">
        <v>30</v>
      </c>
      <c r="Z69" s="302" t="s">
        <v>30</v>
      </c>
      <c r="AA69" s="310" t="s">
        <v>520</v>
      </c>
      <c r="AB69" s="309" t="s">
        <v>30</v>
      </c>
      <c r="AC69" s="303" t="s">
        <v>30</v>
      </c>
      <c r="AD69" s="303" t="s">
        <v>30</v>
      </c>
      <c r="AE69" s="303" t="s">
        <v>30</v>
      </c>
      <c r="AF69" s="303" t="s">
        <v>30</v>
      </c>
      <c r="AG69" s="303" t="s">
        <v>30</v>
      </c>
      <c r="AH69" s="303" t="s">
        <v>30</v>
      </c>
      <c r="AI69" s="303" t="s">
        <v>30</v>
      </c>
      <c r="AJ69" s="303" t="s">
        <v>30</v>
      </c>
      <c r="AK69" s="303" t="s">
        <v>30</v>
      </c>
      <c r="AL69" s="303" t="s">
        <v>30</v>
      </c>
      <c r="AM69" s="302" t="s">
        <v>30</v>
      </c>
      <c r="AN69" s="310" t="s">
        <v>520</v>
      </c>
      <c r="AO69" s="309" t="s">
        <v>30</v>
      </c>
      <c r="AP69" s="303" t="s">
        <v>30</v>
      </c>
      <c r="AQ69" s="303" t="s">
        <v>30</v>
      </c>
      <c r="AR69" s="303" t="s">
        <v>30</v>
      </c>
      <c r="AS69" s="303" t="s">
        <v>30</v>
      </c>
      <c r="AT69" s="303" t="s">
        <v>30</v>
      </c>
      <c r="AU69" s="303" t="s">
        <v>30</v>
      </c>
      <c r="AV69" s="308" t="s">
        <v>30</v>
      </c>
      <c r="AW69" s="289"/>
    </row>
    <row r="70" spans="1:67" s="296" customFormat="1" ht="15" customHeight="1">
      <c r="A70" s="306" t="s">
        <v>519</v>
      </c>
      <c r="B70" s="303">
        <f>SUM(C70:AV70)</f>
        <v>779</v>
      </c>
      <c r="C70" s="304">
        <v>144</v>
      </c>
      <c r="D70" s="304">
        <v>17</v>
      </c>
      <c r="E70" s="304">
        <v>31</v>
      </c>
      <c r="F70" s="304">
        <v>30</v>
      </c>
      <c r="G70" s="304">
        <v>2</v>
      </c>
      <c r="H70" s="304">
        <v>15</v>
      </c>
      <c r="I70" s="304">
        <v>11</v>
      </c>
      <c r="J70" s="304">
        <v>6</v>
      </c>
      <c r="K70" s="304">
        <v>17</v>
      </c>
      <c r="L70" s="304" t="s">
        <v>30</v>
      </c>
      <c r="M70" s="307">
        <v>3</v>
      </c>
      <c r="N70" s="306" t="s">
        <v>519</v>
      </c>
      <c r="O70" s="305" t="s">
        <v>30</v>
      </c>
      <c r="P70" s="304">
        <v>52</v>
      </c>
      <c r="Q70" s="304">
        <v>44</v>
      </c>
      <c r="R70" s="304">
        <v>3</v>
      </c>
      <c r="S70" s="304">
        <v>57</v>
      </c>
      <c r="T70" s="304">
        <v>9</v>
      </c>
      <c r="U70" s="304">
        <v>11</v>
      </c>
      <c r="V70" s="304">
        <v>1</v>
      </c>
      <c r="W70" s="304" t="s">
        <v>30</v>
      </c>
      <c r="X70" s="304">
        <v>3</v>
      </c>
      <c r="Y70" s="304">
        <v>23</v>
      </c>
      <c r="Z70" s="307">
        <v>1</v>
      </c>
      <c r="AA70" s="306" t="s">
        <v>519</v>
      </c>
      <c r="AB70" s="305">
        <v>25</v>
      </c>
      <c r="AC70" s="304">
        <v>53</v>
      </c>
      <c r="AD70" s="304">
        <v>9</v>
      </c>
      <c r="AE70" s="304">
        <v>1</v>
      </c>
      <c r="AF70" s="304">
        <v>32</v>
      </c>
      <c r="AG70" s="304">
        <v>29</v>
      </c>
      <c r="AH70" s="304">
        <v>2</v>
      </c>
      <c r="AI70" s="304">
        <v>25</v>
      </c>
      <c r="AJ70" s="304" t="s">
        <v>30</v>
      </c>
      <c r="AK70" s="304">
        <v>11</v>
      </c>
      <c r="AL70" s="304">
        <v>5</v>
      </c>
      <c r="AM70" s="307">
        <v>19</v>
      </c>
      <c r="AN70" s="306" t="s">
        <v>519</v>
      </c>
      <c r="AO70" s="305">
        <v>29</v>
      </c>
      <c r="AP70" s="304">
        <v>4</v>
      </c>
      <c r="AQ70" s="304">
        <v>2</v>
      </c>
      <c r="AR70" s="304" t="s">
        <v>30</v>
      </c>
      <c r="AS70" s="304">
        <v>49</v>
      </c>
      <c r="AT70" s="304" t="s">
        <v>30</v>
      </c>
      <c r="AU70" s="303">
        <v>3</v>
      </c>
      <c r="AV70" s="302">
        <v>1</v>
      </c>
      <c r="AW70" s="289"/>
      <c r="AX70" s="297"/>
      <c r="AY70" s="297"/>
      <c r="AZ70" s="297"/>
      <c r="BA70" s="297"/>
      <c r="BB70" s="297"/>
      <c r="BC70" s="297"/>
      <c r="BD70" s="297"/>
      <c r="BE70" s="297"/>
      <c r="BF70" s="297"/>
      <c r="BG70" s="297"/>
      <c r="BH70" s="297"/>
      <c r="BI70" s="297"/>
      <c r="BJ70" s="297"/>
      <c r="BK70" s="297"/>
      <c r="BL70" s="297"/>
      <c r="BM70" s="297"/>
      <c r="BN70" s="297"/>
      <c r="BO70" s="297"/>
    </row>
    <row r="71" spans="1:67" s="296" customFormat="1" ht="15" customHeight="1" thickBot="1">
      <c r="A71" s="301" t="s">
        <v>518</v>
      </c>
      <c r="B71" s="303">
        <f t="shared" si="32"/>
        <v>535</v>
      </c>
      <c r="C71" s="299">
        <v>138</v>
      </c>
      <c r="D71" s="299">
        <v>9</v>
      </c>
      <c r="E71" s="299">
        <v>21</v>
      </c>
      <c r="F71" s="299">
        <v>37</v>
      </c>
      <c r="G71" s="299">
        <v>3</v>
      </c>
      <c r="H71" s="299">
        <v>6</v>
      </c>
      <c r="I71" s="299">
        <v>8</v>
      </c>
      <c r="J71" s="299">
        <v>3</v>
      </c>
      <c r="K71" s="299">
        <v>7</v>
      </c>
      <c r="L71" s="299" t="s">
        <v>30</v>
      </c>
      <c r="M71" s="298">
        <v>1</v>
      </c>
      <c r="N71" s="301" t="s">
        <v>518</v>
      </c>
      <c r="O71" s="300" t="s">
        <v>30</v>
      </c>
      <c r="P71" s="299">
        <v>30</v>
      </c>
      <c r="Q71" s="299">
        <v>27</v>
      </c>
      <c r="R71" s="299">
        <v>4</v>
      </c>
      <c r="S71" s="299">
        <v>38</v>
      </c>
      <c r="T71" s="299" t="s">
        <v>30</v>
      </c>
      <c r="U71" s="299">
        <v>3</v>
      </c>
      <c r="V71" s="299">
        <v>1</v>
      </c>
      <c r="W71" s="299" t="s">
        <v>30</v>
      </c>
      <c r="X71" s="299">
        <v>1</v>
      </c>
      <c r="Y71" s="299">
        <v>13</v>
      </c>
      <c r="Z71" s="298">
        <v>1</v>
      </c>
      <c r="AA71" s="301" t="s">
        <v>518</v>
      </c>
      <c r="AB71" s="300">
        <v>11</v>
      </c>
      <c r="AC71" s="299">
        <v>54</v>
      </c>
      <c r="AD71" s="299">
        <v>6</v>
      </c>
      <c r="AE71" s="299" t="s">
        <v>30</v>
      </c>
      <c r="AF71" s="299">
        <v>27</v>
      </c>
      <c r="AG71" s="299">
        <v>17</v>
      </c>
      <c r="AH71" s="299">
        <v>2</v>
      </c>
      <c r="AI71" s="299">
        <v>18</v>
      </c>
      <c r="AJ71" s="299">
        <v>2</v>
      </c>
      <c r="AK71" s="299">
        <v>8</v>
      </c>
      <c r="AL71" s="299">
        <v>3</v>
      </c>
      <c r="AM71" s="298">
        <v>4</v>
      </c>
      <c r="AN71" s="301" t="s">
        <v>518</v>
      </c>
      <c r="AO71" s="300">
        <v>6</v>
      </c>
      <c r="AP71" s="299">
        <v>1</v>
      </c>
      <c r="AQ71" s="299">
        <v>1</v>
      </c>
      <c r="AR71" s="299">
        <v>1</v>
      </c>
      <c r="AS71" s="299">
        <v>15</v>
      </c>
      <c r="AT71" s="299" t="s">
        <v>30</v>
      </c>
      <c r="AU71" s="299">
        <v>2</v>
      </c>
      <c r="AV71" s="298">
        <v>6</v>
      </c>
      <c r="AW71" s="289"/>
      <c r="AX71" s="297"/>
      <c r="AY71" s="297"/>
      <c r="AZ71" s="297"/>
      <c r="BA71" s="297"/>
      <c r="BB71" s="297"/>
      <c r="BC71" s="297"/>
      <c r="BD71" s="297"/>
      <c r="BE71" s="297"/>
      <c r="BF71" s="297"/>
      <c r="BG71" s="297"/>
      <c r="BH71" s="297"/>
      <c r="BI71" s="297"/>
      <c r="BJ71" s="297"/>
      <c r="BK71" s="297"/>
      <c r="BL71" s="297"/>
      <c r="BM71" s="297"/>
      <c r="BN71" s="297"/>
      <c r="BO71" s="297"/>
    </row>
    <row r="72" spans="1:67" s="291" customFormat="1" ht="21" customHeight="1">
      <c r="A72" s="295" t="s">
        <v>617</v>
      </c>
      <c r="B72" s="295"/>
      <c r="M72" s="292"/>
      <c r="Z72" s="292"/>
      <c r="AA72" s="295" t="s">
        <v>617</v>
      </c>
      <c r="AM72" s="292"/>
      <c r="AR72" s="294"/>
      <c r="AV72" s="228" t="s">
        <v>435</v>
      </c>
      <c r="AW72" s="289"/>
      <c r="AX72" s="292"/>
      <c r="AY72" s="292"/>
      <c r="AZ72" s="292"/>
      <c r="BA72" s="292"/>
      <c r="BB72" s="292"/>
      <c r="BC72" s="292"/>
      <c r="BD72" s="292"/>
      <c r="BE72" s="292"/>
      <c r="BF72" s="292"/>
      <c r="BG72" s="292"/>
      <c r="BH72" s="292"/>
      <c r="BI72" s="292"/>
      <c r="BJ72" s="292"/>
      <c r="BK72" s="292"/>
      <c r="BL72" s="292"/>
      <c r="BM72" s="292"/>
      <c r="BN72" s="292"/>
      <c r="BO72" s="292"/>
    </row>
    <row r="73" spans="1:67" s="291" customFormat="1" ht="14.25">
      <c r="A73" s="293"/>
      <c r="N73" s="293"/>
      <c r="Z73" s="292"/>
      <c r="AA73" s="293"/>
      <c r="AM73" s="292"/>
      <c r="AN73" s="293"/>
      <c r="AW73" s="289"/>
      <c r="AX73" s="292"/>
      <c r="AY73" s="292"/>
      <c r="AZ73" s="292"/>
      <c r="BA73" s="292"/>
      <c r="BB73" s="292"/>
      <c r="BC73" s="292"/>
      <c r="BD73" s="292"/>
      <c r="BE73" s="292"/>
      <c r="BF73" s="292"/>
      <c r="BG73" s="292"/>
      <c r="BH73" s="292"/>
      <c r="BI73" s="292"/>
      <c r="BJ73" s="292"/>
      <c r="BK73" s="292"/>
      <c r="BL73" s="292"/>
      <c r="BM73" s="292"/>
      <c r="BN73" s="292"/>
      <c r="BO73" s="292"/>
    </row>
    <row r="74" spans="1:67" s="291" customFormat="1" ht="14.25">
      <c r="A74" s="293"/>
      <c r="N74" s="293"/>
      <c r="Z74" s="292"/>
      <c r="AA74" s="293"/>
      <c r="AM74" s="292"/>
      <c r="AN74" s="293"/>
      <c r="AW74" s="289"/>
      <c r="AX74" s="292"/>
      <c r="AY74" s="292"/>
      <c r="AZ74" s="292"/>
      <c r="BA74" s="292"/>
      <c r="BB74" s="292"/>
      <c r="BC74" s="292"/>
      <c r="BD74" s="292"/>
      <c r="BE74" s="292"/>
      <c r="BF74" s="292"/>
      <c r="BG74" s="292"/>
      <c r="BH74" s="292"/>
      <c r="BI74" s="292"/>
      <c r="BJ74" s="292"/>
      <c r="BK74" s="292"/>
      <c r="BL74" s="292"/>
      <c r="BM74" s="292"/>
      <c r="BN74" s="292"/>
      <c r="BO74" s="292"/>
    </row>
    <row r="75" spans="26:39" ht="14.25">
      <c r="Z75" s="289"/>
      <c r="AM75" s="289"/>
    </row>
    <row r="76" spans="26:39" ht="14.25">
      <c r="Z76" s="289"/>
      <c r="AM76" s="289"/>
    </row>
    <row r="77" spans="26:39" ht="14.25">
      <c r="Z77" s="289"/>
      <c r="AM77" s="289"/>
    </row>
    <row r="78" spans="26:39" ht="14.25">
      <c r="Z78" s="289"/>
      <c r="AM78" s="289"/>
    </row>
    <row r="79" spans="26:39" ht="14.25">
      <c r="Z79" s="289"/>
      <c r="AM79" s="289"/>
    </row>
    <row r="80" spans="26:39" ht="14.25">
      <c r="Z80" s="289"/>
      <c r="AM80" s="289"/>
    </row>
    <row r="81" spans="26:39" ht="14.25">
      <c r="Z81" s="289"/>
      <c r="AM81" s="289"/>
    </row>
    <row r="82" spans="26:39" ht="14.25">
      <c r="Z82" s="289"/>
      <c r="AM82" s="289"/>
    </row>
    <row r="83" spans="26:39" ht="14.25">
      <c r="Z83" s="289"/>
      <c r="AM83" s="289"/>
    </row>
    <row r="84" ht="14.25">
      <c r="Z84" s="289"/>
    </row>
    <row r="85" ht="14.25">
      <c r="Z85" s="289"/>
    </row>
    <row r="86" ht="14.25">
      <c r="Z86" s="289"/>
    </row>
    <row r="87" ht="14.25">
      <c r="Z87" s="289"/>
    </row>
    <row r="88" ht="14.25">
      <c r="Z88" s="289"/>
    </row>
    <row r="89" ht="14.25">
      <c r="Z89" s="289"/>
    </row>
    <row r="90" ht="14.25">
      <c r="Z90" s="289"/>
    </row>
    <row r="91" ht="14.25">
      <c r="Z91" s="289"/>
    </row>
    <row r="92" ht="14.25">
      <c r="Z92" s="289"/>
    </row>
    <row r="93" ht="14.25">
      <c r="Z93" s="289"/>
    </row>
    <row r="94" ht="14.25">
      <c r="Z94" s="289"/>
    </row>
    <row r="95" ht="14.25">
      <c r="Z95" s="289"/>
    </row>
    <row r="96" ht="14.25">
      <c r="Z96" s="289"/>
    </row>
    <row r="97" ht="14.25">
      <c r="Z97" s="289"/>
    </row>
    <row r="98" ht="14.25">
      <c r="Z98" s="289"/>
    </row>
    <row r="99" ht="14.25">
      <c r="Z99" s="289"/>
    </row>
    <row r="100" ht="14.25">
      <c r="Z100" s="289"/>
    </row>
    <row r="101" ht="14.25">
      <c r="Z101" s="289"/>
    </row>
    <row r="102" ht="14.25">
      <c r="Z102" s="289"/>
    </row>
    <row r="103" ht="14.25">
      <c r="Z103" s="289"/>
    </row>
    <row r="104" ht="14.25">
      <c r="Z104" s="289"/>
    </row>
    <row r="105" ht="14.25">
      <c r="Z105" s="289"/>
    </row>
    <row r="106" ht="14.25">
      <c r="Z106" s="289"/>
    </row>
    <row r="107" ht="14.25">
      <c r="Z107" s="289"/>
    </row>
    <row r="108" ht="14.25">
      <c r="Z108" s="289"/>
    </row>
    <row r="109" ht="14.25">
      <c r="Z109" s="289"/>
    </row>
    <row r="110" ht="14.25">
      <c r="Z110" s="289"/>
    </row>
    <row r="111" ht="14.25">
      <c r="Z111" s="289"/>
    </row>
    <row r="112" ht="14.25">
      <c r="Z112" s="289"/>
    </row>
    <row r="113" ht="14.25">
      <c r="Z113" s="289"/>
    </row>
    <row r="114" ht="14.25">
      <c r="Z114" s="289"/>
    </row>
    <row r="115" ht="14.25">
      <c r="Z115" s="289"/>
    </row>
    <row r="116" ht="14.25">
      <c r="Z116" s="289"/>
    </row>
    <row r="117" ht="14.25">
      <c r="Z117" s="289"/>
    </row>
    <row r="118" ht="14.25">
      <c r="Z118" s="289"/>
    </row>
    <row r="119" ht="14.25">
      <c r="Z119" s="289"/>
    </row>
    <row r="120" ht="14.25">
      <c r="Z120" s="289"/>
    </row>
    <row r="121" ht="14.25">
      <c r="Z121" s="289"/>
    </row>
    <row r="122" ht="14.25">
      <c r="Z122" s="289"/>
    </row>
    <row r="123" ht="14.25">
      <c r="Z123" s="289"/>
    </row>
    <row r="124" ht="14.25">
      <c r="Z124" s="289"/>
    </row>
    <row r="125" ht="14.25">
      <c r="Z125" s="289"/>
    </row>
    <row r="126" ht="14.25">
      <c r="Z126" s="289"/>
    </row>
  </sheetData>
  <sheetProtection/>
  <mergeCells count="49">
    <mergeCell ref="Z3:Z5"/>
    <mergeCell ref="A3:A5"/>
    <mergeCell ref="B3:B5"/>
    <mergeCell ref="C3:C5"/>
    <mergeCell ref="D3:D5"/>
    <mergeCell ref="E3:E5"/>
    <mergeCell ref="G3:G5"/>
    <mergeCell ref="H3:H5"/>
    <mergeCell ref="J3:J5"/>
    <mergeCell ref="K3:K5"/>
    <mergeCell ref="AA3:AA5"/>
    <mergeCell ref="L3:L5"/>
    <mergeCell ref="M3:M5"/>
    <mergeCell ref="O3:O5"/>
    <mergeCell ref="W3:W5"/>
    <mergeCell ref="Y3:Y5"/>
    <mergeCell ref="T3:T5"/>
    <mergeCell ref="U3:U5"/>
    <mergeCell ref="V3:V5"/>
    <mergeCell ref="P3:P5"/>
    <mergeCell ref="Q3:Q5"/>
    <mergeCell ref="R3:R5"/>
    <mergeCell ref="S3:S5"/>
    <mergeCell ref="N3:N5"/>
    <mergeCell ref="AN3:AN5"/>
    <mergeCell ref="AB3:AB5"/>
    <mergeCell ref="AC3:AC5"/>
    <mergeCell ref="AL3:AL5"/>
    <mergeCell ref="AM3:AM5"/>
    <mergeCell ref="AD3:AD5"/>
    <mergeCell ref="AE3:AE5"/>
    <mergeCell ref="AF3:AF5"/>
    <mergeCell ref="AG3:AG5"/>
    <mergeCell ref="W2:Z2"/>
    <mergeCell ref="J2:M2"/>
    <mergeCell ref="AT2:AV2"/>
    <mergeCell ref="AJ2:AM2"/>
    <mergeCell ref="AO3:AO5"/>
    <mergeCell ref="AP3:AP5"/>
    <mergeCell ref="AH3:AH5"/>
    <mergeCell ref="AI3:AI5"/>
    <mergeCell ref="AJ3:AJ5"/>
    <mergeCell ref="AK3:AK5"/>
    <mergeCell ref="AU3:AU5"/>
    <mergeCell ref="AV3:AV5"/>
    <mergeCell ref="AQ3:AQ5"/>
    <mergeCell ref="AR3:AR5"/>
    <mergeCell ref="AS3:AS5"/>
    <mergeCell ref="AT3:AT5"/>
  </mergeCells>
  <printOptions/>
  <pageMargins left="0.7874015748031497" right="0.7480314960629921" top="1.062992125984252" bottom="0.7480314960629921" header="0.8661417322834646" footer="0.669291338582677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M55"/>
  <sheetViews>
    <sheetView view="pageBreakPreview" zoomScale="85" zoomScaleSheetLayoutView="85" zoomScalePageLayoutView="0" workbookViewId="0" topLeftCell="A1">
      <selection activeCell="F39" sqref="F39"/>
    </sheetView>
  </sheetViews>
  <sheetFormatPr defaultColWidth="9.00390625" defaultRowHeight="13.5"/>
  <cols>
    <col min="1" max="1" width="9.00390625" style="329" customWidth="1"/>
    <col min="2" max="2" width="12.25390625" style="329" customWidth="1"/>
    <col min="3" max="5" width="9.00390625" style="329" customWidth="1"/>
    <col min="6" max="6" width="16.00390625" style="329" customWidth="1"/>
    <col min="7" max="16384" width="9.00390625" style="329" customWidth="1"/>
  </cols>
  <sheetData>
    <row r="1" spans="1:10" ht="27" customHeight="1">
      <c r="A1" s="12" t="s">
        <v>684</v>
      </c>
      <c r="J1" s="330"/>
    </row>
    <row r="2" spans="1:10" ht="17.25" customHeight="1" thickBot="1">
      <c r="A2" s="334"/>
      <c r="B2" s="334"/>
      <c r="C2" s="334"/>
      <c r="D2" s="334"/>
      <c r="E2" s="334"/>
      <c r="F2" s="334"/>
      <c r="G2" s="947" t="s">
        <v>752</v>
      </c>
      <c r="H2" s="947"/>
      <c r="I2" s="947"/>
      <c r="J2" s="330"/>
    </row>
    <row r="3" spans="1:10" s="331" customFormat="1" ht="20.25" customHeight="1">
      <c r="A3" s="178"/>
      <c r="B3" s="197"/>
      <c r="C3" s="197"/>
      <c r="D3" s="197"/>
      <c r="E3" s="948" t="s">
        <v>683</v>
      </c>
      <c r="F3" s="344" t="s">
        <v>831</v>
      </c>
      <c r="G3" s="197" t="s">
        <v>682</v>
      </c>
      <c r="H3" s="343" t="s">
        <v>676</v>
      </c>
      <c r="I3" s="339"/>
      <c r="J3" s="333"/>
    </row>
    <row r="4" spans="1:10" s="331" customFormat="1" ht="20.25" customHeight="1">
      <c r="A4" s="342" t="s">
        <v>375</v>
      </c>
      <c r="B4" s="338" t="s">
        <v>285</v>
      </c>
      <c r="C4" s="338" t="s">
        <v>375</v>
      </c>
      <c r="D4" s="338" t="s">
        <v>12</v>
      </c>
      <c r="E4" s="949"/>
      <c r="F4" s="338" t="s">
        <v>832</v>
      </c>
      <c r="G4" s="338" t="s">
        <v>681</v>
      </c>
      <c r="H4" s="341" t="s">
        <v>680</v>
      </c>
      <c r="I4" s="337" t="s">
        <v>667</v>
      </c>
      <c r="J4" s="333"/>
    </row>
    <row r="5" spans="1:10" s="331" customFormat="1" ht="20.25" customHeight="1">
      <c r="A5" s="164"/>
      <c r="B5" s="174"/>
      <c r="C5" s="174"/>
      <c r="D5" s="174"/>
      <c r="E5" s="950"/>
      <c r="F5" s="174" t="s">
        <v>833</v>
      </c>
      <c r="G5" s="174" t="s">
        <v>668</v>
      </c>
      <c r="H5" s="340" t="s">
        <v>671</v>
      </c>
      <c r="I5" s="336"/>
      <c r="J5" s="333"/>
    </row>
    <row r="6" spans="1:10" ht="27.75" customHeight="1">
      <c r="A6" s="198" t="s">
        <v>5</v>
      </c>
      <c r="B6" s="675">
        <f>SUM(B8:B15)</f>
        <v>882</v>
      </c>
      <c r="C6" s="675">
        <f aca="true" t="shared" si="0" ref="C6:I6">SUM(C8:C15)</f>
        <v>129</v>
      </c>
      <c r="D6" s="675">
        <f t="shared" si="0"/>
        <v>515</v>
      </c>
      <c r="E6" s="675">
        <f t="shared" si="0"/>
        <v>68</v>
      </c>
      <c r="F6" s="675">
        <f t="shared" si="0"/>
        <v>23</v>
      </c>
      <c r="G6" s="675">
        <f t="shared" si="0"/>
        <v>51</v>
      </c>
      <c r="H6" s="675">
        <f t="shared" si="0"/>
        <v>19</v>
      </c>
      <c r="I6" s="676">
        <f t="shared" si="0"/>
        <v>77</v>
      </c>
      <c r="J6" s="330"/>
    </row>
    <row r="7" spans="1:10" ht="27.75" customHeight="1">
      <c r="A7" s="198"/>
      <c r="B7" s="675"/>
      <c r="C7" s="675"/>
      <c r="D7" s="675"/>
      <c r="E7" s="675"/>
      <c r="F7" s="675"/>
      <c r="G7" s="675"/>
      <c r="H7" s="675"/>
      <c r="I7" s="676"/>
      <c r="J7" s="330"/>
    </row>
    <row r="8" spans="1:11" ht="27.75" customHeight="1">
      <c r="A8" s="198" t="s">
        <v>353</v>
      </c>
      <c r="B8" s="675">
        <f>SUM(C8:I8)</f>
        <v>275</v>
      </c>
      <c r="C8" s="675">
        <v>22</v>
      </c>
      <c r="D8" s="675">
        <v>128</v>
      </c>
      <c r="E8" s="675">
        <v>19</v>
      </c>
      <c r="F8" s="675">
        <v>15</v>
      </c>
      <c r="G8" s="675">
        <v>37</v>
      </c>
      <c r="H8" s="675">
        <v>7</v>
      </c>
      <c r="I8" s="676">
        <v>47</v>
      </c>
      <c r="J8" s="330"/>
      <c r="K8" s="332"/>
    </row>
    <row r="9" spans="1:11" ht="27.75" customHeight="1">
      <c r="A9" s="198" t="s">
        <v>276</v>
      </c>
      <c r="B9" s="675">
        <f aca="true" t="shared" si="1" ref="B9:B14">SUM(C9:I9)</f>
        <v>91</v>
      </c>
      <c r="C9" s="675">
        <v>14</v>
      </c>
      <c r="D9" s="675">
        <v>73</v>
      </c>
      <c r="E9" s="675">
        <v>2</v>
      </c>
      <c r="F9" s="675"/>
      <c r="G9" s="675"/>
      <c r="H9" s="675"/>
      <c r="I9" s="676">
        <v>2</v>
      </c>
      <c r="J9" s="330"/>
      <c r="K9" s="332"/>
    </row>
    <row r="10" spans="1:11" ht="27.75" customHeight="1">
      <c r="A10" s="198" t="s">
        <v>277</v>
      </c>
      <c r="B10" s="675">
        <f t="shared" si="1"/>
        <v>66</v>
      </c>
      <c r="C10" s="675">
        <v>11</v>
      </c>
      <c r="D10" s="675">
        <v>50</v>
      </c>
      <c r="E10" s="675">
        <v>1</v>
      </c>
      <c r="F10" s="675"/>
      <c r="G10" s="675">
        <v>1</v>
      </c>
      <c r="H10" s="675"/>
      <c r="I10" s="676">
        <v>3</v>
      </c>
      <c r="J10" s="330"/>
      <c r="K10" s="332"/>
    </row>
    <row r="11" spans="1:11" ht="27.75" customHeight="1">
      <c r="A11" s="198" t="s">
        <v>278</v>
      </c>
      <c r="B11" s="675">
        <f t="shared" si="1"/>
        <v>159</v>
      </c>
      <c r="C11" s="675">
        <v>18</v>
      </c>
      <c r="D11" s="675">
        <v>96</v>
      </c>
      <c r="E11" s="675">
        <v>27</v>
      </c>
      <c r="F11" s="675">
        <v>2</v>
      </c>
      <c r="G11" s="675">
        <v>3</v>
      </c>
      <c r="H11" s="675">
        <v>5</v>
      </c>
      <c r="I11" s="676">
        <v>8</v>
      </c>
      <c r="J11" s="330"/>
      <c r="K11" s="332"/>
    </row>
    <row r="12" spans="1:11" ht="27.75" customHeight="1">
      <c r="A12" s="198" t="s">
        <v>279</v>
      </c>
      <c r="B12" s="675">
        <f t="shared" si="1"/>
        <v>29</v>
      </c>
      <c r="C12" s="675">
        <v>6</v>
      </c>
      <c r="D12" s="675">
        <v>22</v>
      </c>
      <c r="E12" s="675"/>
      <c r="F12" s="675"/>
      <c r="G12" s="675"/>
      <c r="H12" s="675"/>
      <c r="I12" s="676">
        <v>1</v>
      </c>
      <c r="J12" s="330"/>
      <c r="K12" s="332"/>
    </row>
    <row r="13" spans="1:10" ht="27.75" customHeight="1">
      <c r="A13" s="198" t="s">
        <v>280</v>
      </c>
      <c r="B13" s="675">
        <f t="shared" si="1"/>
        <v>96</v>
      </c>
      <c r="C13" s="675">
        <v>19</v>
      </c>
      <c r="D13" s="675">
        <v>64</v>
      </c>
      <c r="E13" s="675">
        <v>1</v>
      </c>
      <c r="F13" s="675"/>
      <c r="G13" s="675">
        <v>4</v>
      </c>
      <c r="H13" s="675"/>
      <c r="I13" s="676">
        <v>8</v>
      </c>
      <c r="J13" s="330"/>
    </row>
    <row r="14" spans="1:10" ht="27.75" customHeight="1">
      <c r="A14" s="198" t="s">
        <v>281</v>
      </c>
      <c r="B14" s="675">
        <f t="shared" si="1"/>
        <v>101</v>
      </c>
      <c r="C14" s="675">
        <v>18</v>
      </c>
      <c r="D14" s="675">
        <v>46</v>
      </c>
      <c r="E14" s="675">
        <v>14</v>
      </c>
      <c r="F14" s="675">
        <v>4</v>
      </c>
      <c r="G14" s="675">
        <v>5</v>
      </c>
      <c r="H14" s="675">
        <v>6</v>
      </c>
      <c r="I14" s="676">
        <v>8</v>
      </c>
      <c r="J14" s="330"/>
    </row>
    <row r="15" spans="1:10" ht="27.75" customHeight="1" thickBot="1">
      <c r="A15" s="335" t="s">
        <v>11</v>
      </c>
      <c r="B15" s="677">
        <f>SUM(C15:I15)</f>
        <v>65</v>
      </c>
      <c r="C15" s="677">
        <v>21</v>
      </c>
      <c r="D15" s="677">
        <v>36</v>
      </c>
      <c r="E15" s="677">
        <v>4</v>
      </c>
      <c r="F15" s="677">
        <v>2</v>
      </c>
      <c r="G15" s="677">
        <v>1</v>
      </c>
      <c r="H15" s="677">
        <v>1</v>
      </c>
      <c r="I15" s="678"/>
      <c r="J15" s="330"/>
    </row>
    <row r="16" spans="1:10" ht="19.5" customHeight="1">
      <c r="A16" s="156" t="s">
        <v>452</v>
      </c>
      <c r="J16" s="330"/>
    </row>
    <row r="17" ht="27" customHeight="1">
      <c r="J17" s="330"/>
    </row>
    <row r="18" ht="27" customHeight="1"/>
    <row r="19" ht="27" customHeight="1">
      <c r="A19" s="12" t="s">
        <v>679</v>
      </c>
    </row>
    <row r="20" spans="1:13" ht="27" customHeight="1" thickBot="1">
      <c r="A20" s="334"/>
      <c r="B20" s="334"/>
      <c r="C20" s="334"/>
      <c r="D20" s="334"/>
      <c r="E20" s="334"/>
      <c r="F20" s="334"/>
      <c r="G20" s="334"/>
      <c r="H20" s="334"/>
      <c r="I20" s="947" t="s">
        <v>752</v>
      </c>
      <c r="J20" s="947"/>
      <c r="K20" s="947"/>
      <c r="L20" s="330"/>
      <c r="M20" s="330"/>
    </row>
    <row r="21" spans="1:13" s="331" customFormat="1" ht="20.25" customHeight="1">
      <c r="A21" s="808" t="s">
        <v>284</v>
      </c>
      <c r="B21" s="939" t="s">
        <v>285</v>
      </c>
      <c r="C21" s="835" t="s">
        <v>678</v>
      </c>
      <c r="D21" s="951"/>
      <c r="E21" s="951"/>
      <c r="F21" s="836"/>
      <c r="G21" s="939" t="s">
        <v>670</v>
      </c>
      <c r="H21" s="939" t="s">
        <v>669</v>
      </c>
      <c r="I21" s="954" t="s">
        <v>677</v>
      </c>
      <c r="J21" s="679" t="s">
        <v>676</v>
      </c>
      <c r="K21" s="952" t="s">
        <v>667</v>
      </c>
      <c r="L21" s="333"/>
      <c r="M21" s="333"/>
    </row>
    <row r="22" spans="1:13" s="331" customFormat="1" ht="20.25" customHeight="1">
      <c r="A22" s="938"/>
      <c r="B22" s="940"/>
      <c r="C22" s="942" t="s">
        <v>675</v>
      </c>
      <c r="D22" s="943" t="s">
        <v>336</v>
      </c>
      <c r="E22" s="945" t="s">
        <v>674</v>
      </c>
      <c r="F22" s="942" t="s">
        <v>673</v>
      </c>
      <c r="G22" s="940"/>
      <c r="H22" s="940"/>
      <c r="I22" s="955"/>
      <c r="J22" s="680" t="s">
        <v>672</v>
      </c>
      <c r="K22" s="953"/>
      <c r="L22" s="333"/>
      <c r="M22" s="333"/>
    </row>
    <row r="23" spans="1:13" s="331" customFormat="1" ht="20.25" customHeight="1">
      <c r="A23" s="809"/>
      <c r="B23" s="941"/>
      <c r="C23" s="941"/>
      <c r="D23" s="944"/>
      <c r="E23" s="946"/>
      <c r="F23" s="941"/>
      <c r="G23" s="941"/>
      <c r="H23" s="941"/>
      <c r="I23" s="956"/>
      <c r="J23" s="681" t="s">
        <v>671</v>
      </c>
      <c r="K23" s="946"/>
      <c r="L23" s="333"/>
      <c r="M23" s="333"/>
    </row>
    <row r="24" spans="1:13" ht="27.75" customHeight="1">
      <c r="A24" s="198" t="s">
        <v>5</v>
      </c>
      <c r="B24" s="675">
        <f>SUM(B26:B33)</f>
        <v>442</v>
      </c>
      <c r="C24" s="675">
        <f aca="true" t="shared" si="2" ref="C24:K24">SUM(C26:C33)</f>
        <v>17</v>
      </c>
      <c r="D24" s="675">
        <f t="shared" si="2"/>
        <v>7</v>
      </c>
      <c r="E24" s="675">
        <f t="shared" si="2"/>
        <v>5</v>
      </c>
      <c r="F24" s="675">
        <f t="shared" si="2"/>
        <v>5</v>
      </c>
      <c r="G24" s="675">
        <f t="shared" si="2"/>
        <v>284</v>
      </c>
      <c r="H24" s="675">
        <f t="shared" si="2"/>
        <v>109</v>
      </c>
      <c r="I24" s="675">
        <f t="shared" si="2"/>
        <v>8</v>
      </c>
      <c r="J24" s="675">
        <f t="shared" si="2"/>
        <v>18</v>
      </c>
      <c r="K24" s="676">
        <f t="shared" si="2"/>
        <v>6</v>
      </c>
      <c r="L24" s="330"/>
      <c r="M24" s="330"/>
    </row>
    <row r="25" spans="1:13" ht="27.75" customHeight="1">
      <c r="A25" s="198"/>
      <c r="B25" s="675"/>
      <c r="C25" s="675"/>
      <c r="D25" s="675"/>
      <c r="E25" s="675"/>
      <c r="F25" s="675"/>
      <c r="G25" s="675"/>
      <c r="H25" s="675"/>
      <c r="I25" s="675"/>
      <c r="J25" s="675"/>
      <c r="K25" s="676"/>
      <c r="L25" s="330"/>
      <c r="M25" s="330"/>
    </row>
    <row r="26" spans="1:13" ht="27.75" customHeight="1">
      <c r="A26" s="198" t="s">
        <v>353</v>
      </c>
      <c r="B26" s="675">
        <f>SUM(D26:K26)</f>
        <v>147</v>
      </c>
      <c r="C26" s="675">
        <f>SUM(D26:F26)</f>
        <v>4</v>
      </c>
      <c r="D26" s="675">
        <v>3</v>
      </c>
      <c r="E26" s="675"/>
      <c r="F26" s="675">
        <v>1</v>
      </c>
      <c r="G26" s="675">
        <v>82</v>
      </c>
      <c r="H26" s="675">
        <v>40</v>
      </c>
      <c r="I26" s="675">
        <v>2</v>
      </c>
      <c r="J26" s="675">
        <v>13</v>
      </c>
      <c r="K26" s="676">
        <v>6</v>
      </c>
      <c r="L26" s="330"/>
      <c r="M26" s="330"/>
    </row>
    <row r="27" spans="1:13" ht="27.75" customHeight="1">
      <c r="A27" s="198" t="s">
        <v>276</v>
      </c>
      <c r="B27" s="675">
        <f aca="true" t="shared" si="3" ref="B27:B33">SUM(D27:K27)</f>
        <v>25</v>
      </c>
      <c r="C27" s="675">
        <f aca="true" t="shared" si="4" ref="C27:C33">SUM(D27:F27)</f>
        <v>0</v>
      </c>
      <c r="D27" s="675"/>
      <c r="E27" s="675"/>
      <c r="F27" s="675"/>
      <c r="G27" s="675">
        <v>21</v>
      </c>
      <c r="H27" s="675">
        <v>3</v>
      </c>
      <c r="I27" s="675"/>
      <c r="J27" s="675">
        <v>1</v>
      </c>
      <c r="K27" s="676"/>
      <c r="L27" s="330"/>
      <c r="M27" s="330"/>
    </row>
    <row r="28" spans="1:13" ht="27.75" customHeight="1">
      <c r="A28" s="198" t="s">
        <v>277</v>
      </c>
      <c r="B28" s="675">
        <f t="shared" si="3"/>
        <v>33</v>
      </c>
      <c r="C28" s="675">
        <f t="shared" si="4"/>
        <v>2</v>
      </c>
      <c r="D28" s="675"/>
      <c r="E28" s="675"/>
      <c r="F28" s="675">
        <v>2</v>
      </c>
      <c r="G28" s="675">
        <v>29</v>
      </c>
      <c r="H28" s="675">
        <v>2</v>
      </c>
      <c r="I28" s="675"/>
      <c r="J28" s="675"/>
      <c r="K28" s="676"/>
      <c r="L28" s="330"/>
      <c r="M28" s="330"/>
    </row>
    <row r="29" spans="1:13" ht="27.75" customHeight="1">
      <c r="A29" s="198" t="s">
        <v>278</v>
      </c>
      <c r="B29" s="675">
        <f t="shared" si="3"/>
        <v>61</v>
      </c>
      <c r="C29" s="675">
        <f t="shared" si="4"/>
        <v>2</v>
      </c>
      <c r="D29" s="675"/>
      <c r="E29" s="675"/>
      <c r="F29" s="675">
        <v>2</v>
      </c>
      <c r="G29" s="675">
        <v>54</v>
      </c>
      <c r="H29" s="675">
        <v>5</v>
      </c>
      <c r="I29" s="675"/>
      <c r="J29" s="675"/>
      <c r="K29" s="676"/>
      <c r="L29" s="330"/>
      <c r="M29" s="330"/>
    </row>
    <row r="30" spans="1:13" ht="27.75" customHeight="1">
      <c r="A30" s="198" t="s">
        <v>279</v>
      </c>
      <c r="B30" s="675">
        <f t="shared" si="3"/>
        <v>1</v>
      </c>
      <c r="C30" s="675">
        <f t="shared" si="4"/>
        <v>1</v>
      </c>
      <c r="D30" s="675">
        <v>1</v>
      </c>
      <c r="E30" s="675"/>
      <c r="F30" s="675"/>
      <c r="G30" s="675"/>
      <c r="H30" s="675"/>
      <c r="I30" s="675"/>
      <c r="J30" s="675"/>
      <c r="K30" s="676"/>
      <c r="L30" s="330"/>
      <c r="M30" s="330"/>
    </row>
    <row r="31" spans="1:13" ht="27.75" customHeight="1">
      <c r="A31" s="198" t="s">
        <v>280</v>
      </c>
      <c r="B31" s="675">
        <f t="shared" si="3"/>
        <v>16</v>
      </c>
      <c r="C31" s="675">
        <f t="shared" si="4"/>
        <v>0</v>
      </c>
      <c r="D31" s="675"/>
      <c r="E31" s="675"/>
      <c r="F31" s="675"/>
      <c r="G31" s="675">
        <v>13</v>
      </c>
      <c r="H31" s="675">
        <v>2</v>
      </c>
      <c r="I31" s="675"/>
      <c r="J31" s="675">
        <v>1</v>
      </c>
      <c r="K31" s="676"/>
      <c r="L31" s="330"/>
      <c r="M31" s="330"/>
    </row>
    <row r="32" spans="1:13" ht="27.75" customHeight="1">
      <c r="A32" s="198" t="s">
        <v>281</v>
      </c>
      <c r="B32" s="675">
        <f t="shared" si="3"/>
        <v>105</v>
      </c>
      <c r="C32" s="675">
        <f t="shared" si="4"/>
        <v>1</v>
      </c>
      <c r="D32" s="675">
        <v>1</v>
      </c>
      <c r="E32" s="675"/>
      <c r="F32" s="675"/>
      <c r="G32" s="675">
        <v>61</v>
      </c>
      <c r="H32" s="675">
        <v>36</v>
      </c>
      <c r="I32" s="675">
        <v>6</v>
      </c>
      <c r="J32" s="675">
        <v>1</v>
      </c>
      <c r="K32" s="676"/>
      <c r="L32" s="330"/>
      <c r="M32" s="330"/>
    </row>
    <row r="33" spans="1:13" ht="27.75" customHeight="1" thickBot="1">
      <c r="A33" s="335" t="s">
        <v>11</v>
      </c>
      <c r="B33" s="677">
        <f t="shared" si="3"/>
        <v>54</v>
      </c>
      <c r="C33" s="677">
        <f t="shared" si="4"/>
        <v>7</v>
      </c>
      <c r="D33" s="677">
        <v>2</v>
      </c>
      <c r="E33" s="677">
        <v>5</v>
      </c>
      <c r="F33" s="677"/>
      <c r="G33" s="677">
        <v>24</v>
      </c>
      <c r="H33" s="677">
        <v>21</v>
      </c>
      <c r="I33" s="677"/>
      <c r="J33" s="677">
        <v>2</v>
      </c>
      <c r="K33" s="678"/>
      <c r="L33" s="330"/>
      <c r="M33" s="330"/>
    </row>
    <row r="34" spans="1:13" ht="18.75" customHeight="1">
      <c r="A34" s="156" t="s">
        <v>452</v>
      </c>
      <c r="L34" s="330"/>
      <c r="M34" s="330"/>
    </row>
    <row r="35" spans="12:13" ht="13.5">
      <c r="L35" s="330"/>
      <c r="M35" s="330"/>
    </row>
    <row r="36" spans="12:13" ht="13.5">
      <c r="L36" s="330"/>
      <c r="M36" s="330"/>
    </row>
    <row r="37" spans="12:13" ht="13.5">
      <c r="L37" s="330"/>
      <c r="M37" s="330"/>
    </row>
    <row r="38" spans="12:13" ht="13.5">
      <c r="L38" s="330"/>
      <c r="M38" s="330"/>
    </row>
    <row r="39" spans="12:13" ht="13.5">
      <c r="L39" s="330"/>
      <c r="M39" s="330"/>
    </row>
    <row r="40" spans="12:13" ht="13.5">
      <c r="L40" s="330"/>
      <c r="M40" s="330"/>
    </row>
    <row r="41" spans="12:13" ht="13.5">
      <c r="L41" s="330"/>
      <c r="M41" s="330"/>
    </row>
    <row r="42" spans="12:13" ht="13.5">
      <c r="L42" s="330"/>
      <c r="M42" s="330"/>
    </row>
    <row r="43" spans="12:13" ht="13.5">
      <c r="L43" s="330"/>
      <c r="M43" s="330"/>
    </row>
    <row r="44" spans="12:13" ht="13.5">
      <c r="L44" s="330"/>
      <c r="M44" s="330"/>
    </row>
    <row r="45" spans="12:13" ht="13.5">
      <c r="L45" s="330"/>
      <c r="M45" s="330"/>
    </row>
    <row r="46" spans="12:13" ht="13.5">
      <c r="L46" s="330"/>
      <c r="M46" s="330"/>
    </row>
    <row r="47" spans="12:13" ht="13.5">
      <c r="L47" s="330"/>
      <c r="M47" s="330"/>
    </row>
    <row r="48" spans="12:13" ht="13.5">
      <c r="L48" s="330"/>
      <c r="M48" s="330"/>
    </row>
    <row r="49" spans="12:13" ht="13.5">
      <c r="L49" s="330"/>
      <c r="M49" s="330"/>
    </row>
    <row r="50" spans="12:13" ht="13.5">
      <c r="L50" s="330"/>
      <c r="M50" s="330"/>
    </row>
    <row r="51" spans="12:13" ht="13.5">
      <c r="L51" s="330"/>
      <c r="M51" s="330"/>
    </row>
    <row r="52" spans="12:13" ht="13.5">
      <c r="L52" s="330"/>
      <c r="M52" s="330"/>
    </row>
    <row r="53" spans="12:13" ht="13.5">
      <c r="L53" s="330"/>
      <c r="M53" s="330"/>
    </row>
    <row r="54" spans="12:13" ht="13.5">
      <c r="L54" s="330"/>
      <c r="M54" s="330"/>
    </row>
    <row r="55" spans="12:13" ht="13.5">
      <c r="L55" s="330"/>
      <c r="M55" s="330"/>
    </row>
  </sheetData>
  <sheetProtection/>
  <mergeCells count="14">
    <mergeCell ref="G2:I2"/>
    <mergeCell ref="I20:K20"/>
    <mergeCell ref="E3:E5"/>
    <mergeCell ref="C21:F21"/>
    <mergeCell ref="K21:K23"/>
    <mergeCell ref="B21:B23"/>
    <mergeCell ref="I21:I23"/>
    <mergeCell ref="A21:A23"/>
    <mergeCell ref="G21:G23"/>
    <mergeCell ref="H21:H23"/>
    <mergeCell ref="C22:C23"/>
    <mergeCell ref="D22:D23"/>
    <mergeCell ref="E22:E23"/>
    <mergeCell ref="F22:F23"/>
  </mergeCells>
  <printOptions/>
  <pageMargins left="0.75" right="0.83" top="1" bottom="1" header="0.512" footer="0.512"/>
  <pageSetup horizontalDpi="300" verticalDpi="3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M35"/>
  <sheetViews>
    <sheetView view="pageBreakPreview" zoomScaleSheetLayoutView="100" zoomScalePageLayoutView="0" workbookViewId="0" topLeftCell="A1">
      <selection activeCell="F39" sqref="F39"/>
    </sheetView>
  </sheetViews>
  <sheetFormatPr defaultColWidth="9.00390625" defaultRowHeight="13.5"/>
  <cols>
    <col min="1" max="1" width="9.00390625" style="329" customWidth="1"/>
    <col min="2" max="3" width="10.375" style="329" bestFit="1" customWidth="1"/>
    <col min="4" max="9" width="9.25390625" style="329" bestFit="1" customWidth="1"/>
    <col min="10" max="10" width="10.875" style="329" customWidth="1"/>
    <col min="11" max="11" width="9.25390625" style="329" bestFit="1" customWidth="1"/>
    <col min="12" max="16384" width="9.00390625" style="329" customWidth="1"/>
  </cols>
  <sheetData>
    <row r="1" spans="1:12" ht="14.25">
      <c r="A1" s="12" t="s">
        <v>691</v>
      </c>
      <c r="L1" s="330"/>
    </row>
    <row r="2" spans="1:12" ht="14.25" thickBot="1">
      <c r="A2" s="334"/>
      <c r="B2" s="334"/>
      <c r="C2" s="334"/>
      <c r="D2" s="334"/>
      <c r="E2" s="334"/>
      <c r="F2" s="334"/>
      <c r="G2" s="334"/>
      <c r="H2" s="334"/>
      <c r="I2" s="947" t="s">
        <v>752</v>
      </c>
      <c r="J2" s="947"/>
      <c r="K2" s="947"/>
      <c r="L2" s="330"/>
    </row>
    <row r="3" spans="1:12" s="331" customFormat="1" ht="24" customHeight="1">
      <c r="A3" s="178"/>
      <c r="B3" s="197"/>
      <c r="C3" s="197"/>
      <c r="D3" s="197"/>
      <c r="E3" s="948" t="s">
        <v>688</v>
      </c>
      <c r="F3" s="948" t="s">
        <v>687</v>
      </c>
      <c r="G3" s="197"/>
      <c r="H3" s="197"/>
      <c r="I3" s="948" t="s">
        <v>690</v>
      </c>
      <c r="J3" s="948" t="s">
        <v>686</v>
      </c>
      <c r="K3" s="339"/>
      <c r="L3" s="333"/>
    </row>
    <row r="4" spans="1:12" s="331" customFormat="1" ht="24" customHeight="1">
      <c r="A4" s="342" t="s">
        <v>375</v>
      </c>
      <c r="B4" s="338" t="s">
        <v>285</v>
      </c>
      <c r="C4" s="338" t="s">
        <v>670</v>
      </c>
      <c r="D4" s="338" t="s">
        <v>669</v>
      </c>
      <c r="E4" s="949"/>
      <c r="F4" s="949"/>
      <c r="G4" s="338" t="s">
        <v>375</v>
      </c>
      <c r="H4" s="338" t="s">
        <v>12</v>
      </c>
      <c r="I4" s="949"/>
      <c r="J4" s="949"/>
      <c r="K4" s="337" t="s">
        <v>667</v>
      </c>
      <c r="L4" s="333"/>
    </row>
    <row r="5" spans="1:12" s="331" customFormat="1" ht="24" customHeight="1">
      <c r="A5" s="164"/>
      <c r="B5" s="174"/>
      <c r="C5" s="174"/>
      <c r="D5" s="174"/>
      <c r="E5" s="950"/>
      <c r="F5" s="950"/>
      <c r="G5" s="174"/>
      <c r="H5" s="174"/>
      <c r="I5" s="950"/>
      <c r="J5" s="950"/>
      <c r="K5" s="336"/>
      <c r="L5" s="333"/>
    </row>
    <row r="6" spans="1:12" ht="24" customHeight="1">
      <c r="A6" s="198" t="s">
        <v>5</v>
      </c>
      <c r="B6" s="682">
        <f>SUM(B8:B15)</f>
        <v>14590</v>
      </c>
      <c r="C6" s="682">
        <f aca="true" t="shared" si="0" ref="C6:K6">SUM(C8:C15)</f>
        <v>10780</v>
      </c>
      <c r="D6" s="682">
        <f t="shared" si="0"/>
        <v>1596</v>
      </c>
      <c r="E6" s="682">
        <f t="shared" si="0"/>
        <v>1112</v>
      </c>
      <c r="F6" s="682">
        <f t="shared" si="0"/>
        <v>212</v>
      </c>
      <c r="G6" s="682">
        <f t="shared" si="0"/>
        <v>22</v>
      </c>
      <c r="H6" s="682">
        <f t="shared" si="0"/>
        <v>79</v>
      </c>
      <c r="I6" s="682">
        <f t="shared" si="0"/>
        <v>255</v>
      </c>
      <c r="J6" s="682">
        <f t="shared" si="0"/>
        <v>384</v>
      </c>
      <c r="K6" s="683">
        <f t="shared" si="0"/>
        <v>150</v>
      </c>
      <c r="L6" s="684"/>
    </row>
    <row r="7" spans="1:12" ht="24" customHeight="1">
      <c r="A7" s="198"/>
      <c r="B7" s="682"/>
      <c r="C7" s="682"/>
      <c r="D7" s="682"/>
      <c r="E7" s="682"/>
      <c r="F7" s="682"/>
      <c r="G7" s="682"/>
      <c r="H7" s="682"/>
      <c r="I7" s="682"/>
      <c r="J7" s="682"/>
      <c r="K7" s="683"/>
      <c r="L7" s="684"/>
    </row>
    <row r="8" spans="1:13" ht="24" customHeight="1">
      <c r="A8" s="198" t="s">
        <v>353</v>
      </c>
      <c r="B8" s="682">
        <f>SUM(C8:K8)</f>
        <v>3746</v>
      </c>
      <c r="C8" s="682">
        <v>2746</v>
      </c>
      <c r="D8" s="682">
        <v>374</v>
      </c>
      <c r="E8" s="682">
        <v>311</v>
      </c>
      <c r="F8" s="682">
        <v>49</v>
      </c>
      <c r="G8" s="682">
        <v>5</v>
      </c>
      <c r="H8" s="682">
        <v>15</v>
      </c>
      <c r="I8" s="682">
        <v>76</v>
      </c>
      <c r="J8" s="682">
        <v>122</v>
      </c>
      <c r="K8" s="683">
        <v>48</v>
      </c>
      <c r="L8" s="684"/>
      <c r="M8" s="332"/>
    </row>
    <row r="9" spans="1:13" ht="24" customHeight="1">
      <c r="A9" s="198" t="s">
        <v>276</v>
      </c>
      <c r="B9" s="682">
        <f aca="true" t="shared" si="1" ref="B9:B15">SUM(C9:K9)</f>
        <v>951</v>
      </c>
      <c r="C9" s="682">
        <v>611</v>
      </c>
      <c r="D9" s="682">
        <v>135</v>
      </c>
      <c r="E9" s="682">
        <v>113</v>
      </c>
      <c r="F9" s="682">
        <v>8</v>
      </c>
      <c r="G9" s="682">
        <v>1</v>
      </c>
      <c r="H9" s="682">
        <v>17</v>
      </c>
      <c r="I9" s="682">
        <v>16</v>
      </c>
      <c r="J9" s="682">
        <v>38</v>
      </c>
      <c r="K9" s="683">
        <v>12</v>
      </c>
      <c r="L9" s="684"/>
      <c r="M9" s="332"/>
    </row>
    <row r="10" spans="1:13" ht="24" customHeight="1">
      <c r="A10" s="198" t="s">
        <v>277</v>
      </c>
      <c r="B10" s="682">
        <f t="shared" si="1"/>
        <v>905</v>
      </c>
      <c r="C10" s="682">
        <v>709</v>
      </c>
      <c r="D10" s="682">
        <v>63</v>
      </c>
      <c r="E10" s="682">
        <v>64</v>
      </c>
      <c r="F10" s="682">
        <v>23</v>
      </c>
      <c r="G10" s="682"/>
      <c r="H10" s="682">
        <v>3</v>
      </c>
      <c r="I10" s="682">
        <v>13</v>
      </c>
      <c r="J10" s="682">
        <v>17</v>
      </c>
      <c r="K10" s="683">
        <v>13</v>
      </c>
      <c r="L10" s="684"/>
      <c r="M10" s="332"/>
    </row>
    <row r="11" spans="1:13" ht="24" customHeight="1">
      <c r="A11" s="198" t="s">
        <v>278</v>
      </c>
      <c r="B11" s="682">
        <f t="shared" si="1"/>
        <v>2427</v>
      </c>
      <c r="C11" s="682">
        <v>1779</v>
      </c>
      <c r="D11" s="682">
        <v>231</v>
      </c>
      <c r="E11" s="682">
        <v>235</v>
      </c>
      <c r="F11" s="682">
        <v>54</v>
      </c>
      <c r="G11" s="682">
        <v>1</v>
      </c>
      <c r="H11" s="682">
        <v>8</v>
      </c>
      <c r="I11" s="682">
        <v>51</v>
      </c>
      <c r="J11" s="682">
        <v>42</v>
      </c>
      <c r="K11" s="683">
        <v>26</v>
      </c>
      <c r="L11" s="684"/>
      <c r="M11" s="332"/>
    </row>
    <row r="12" spans="1:13" ht="24" customHeight="1">
      <c r="A12" s="198" t="s">
        <v>279</v>
      </c>
      <c r="B12" s="682">
        <f t="shared" si="1"/>
        <v>162</v>
      </c>
      <c r="C12" s="682">
        <v>90</v>
      </c>
      <c r="D12" s="682">
        <v>22</v>
      </c>
      <c r="E12" s="682">
        <v>40</v>
      </c>
      <c r="F12" s="682">
        <v>2</v>
      </c>
      <c r="G12" s="682"/>
      <c r="H12" s="682">
        <v>1</v>
      </c>
      <c r="I12" s="682"/>
      <c r="J12" s="682">
        <v>6</v>
      </c>
      <c r="K12" s="683">
        <v>1</v>
      </c>
      <c r="L12" s="684"/>
      <c r="M12" s="332"/>
    </row>
    <row r="13" spans="1:12" ht="24" customHeight="1">
      <c r="A13" s="198" t="s">
        <v>280</v>
      </c>
      <c r="B13" s="682">
        <f t="shared" si="1"/>
        <v>625</v>
      </c>
      <c r="C13" s="682">
        <v>423</v>
      </c>
      <c r="D13" s="682">
        <v>62</v>
      </c>
      <c r="E13" s="682">
        <v>57</v>
      </c>
      <c r="F13" s="682">
        <v>21</v>
      </c>
      <c r="G13" s="682">
        <v>2</v>
      </c>
      <c r="H13" s="682">
        <v>12</v>
      </c>
      <c r="I13" s="682">
        <v>14</v>
      </c>
      <c r="J13" s="682">
        <v>29</v>
      </c>
      <c r="K13" s="683">
        <v>5</v>
      </c>
      <c r="L13" s="684"/>
    </row>
    <row r="14" spans="1:12" ht="24" customHeight="1">
      <c r="A14" s="198" t="s">
        <v>281</v>
      </c>
      <c r="B14" s="682">
        <f t="shared" si="1"/>
        <v>3355</v>
      </c>
      <c r="C14" s="682">
        <v>2588</v>
      </c>
      <c r="D14" s="682">
        <v>377</v>
      </c>
      <c r="E14" s="682">
        <v>161</v>
      </c>
      <c r="F14" s="682">
        <v>33</v>
      </c>
      <c r="G14" s="682">
        <v>10</v>
      </c>
      <c r="H14" s="682">
        <v>20</v>
      </c>
      <c r="I14" s="682">
        <v>57</v>
      </c>
      <c r="J14" s="682">
        <v>77</v>
      </c>
      <c r="K14" s="683">
        <v>32</v>
      </c>
      <c r="L14" s="684"/>
    </row>
    <row r="15" spans="1:12" ht="24" customHeight="1" thickBot="1">
      <c r="A15" s="335" t="s">
        <v>11</v>
      </c>
      <c r="B15" s="685">
        <f t="shared" si="1"/>
        <v>2419</v>
      </c>
      <c r="C15" s="685">
        <v>1834</v>
      </c>
      <c r="D15" s="685">
        <v>332</v>
      </c>
      <c r="E15" s="685">
        <v>131</v>
      </c>
      <c r="F15" s="685">
        <v>22</v>
      </c>
      <c r="G15" s="685">
        <v>3</v>
      </c>
      <c r="H15" s="685">
        <v>3</v>
      </c>
      <c r="I15" s="685">
        <v>28</v>
      </c>
      <c r="J15" s="685">
        <v>53</v>
      </c>
      <c r="K15" s="686">
        <v>13</v>
      </c>
      <c r="L15" s="684"/>
    </row>
    <row r="16" ht="19.5" customHeight="1">
      <c r="A16" s="156" t="s">
        <v>452</v>
      </c>
    </row>
    <row r="17" spans="2:11" ht="24" customHeight="1">
      <c r="B17" s="345"/>
      <c r="C17" s="345"/>
      <c r="D17" s="345"/>
      <c r="E17" s="345"/>
      <c r="F17" s="345"/>
      <c r="G17" s="345"/>
      <c r="H17" s="345"/>
      <c r="I17" s="345"/>
      <c r="J17" s="345"/>
      <c r="K17" s="345"/>
    </row>
    <row r="18" ht="24" customHeight="1">
      <c r="A18" s="12" t="s">
        <v>689</v>
      </c>
    </row>
    <row r="19" spans="1:11" ht="24" customHeight="1" thickBot="1">
      <c r="A19" s="334"/>
      <c r="B19" s="334"/>
      <c r="C19" s="334"/>
      <c r="D19" s="334"/>
      <c r="E19" s="334"/>
      <c r="F19" s="334"/>
      <c r="G19" s="334"/>
      <c r="H19" s="334"/>
      <c r="I19" s="947" t="s">
        <v>752</v>
      </c>
      <c r="J19" s="947"/>
      <c r="K19" s="947"/>
    </row>
    <row r="20" spans="1:12" s="331" customFormat="1" ht="24" customHeight="1">
      <c r="A20" s="178"/>
      <c r="B20" s="197"/>
      <c r="C20" s="197"/>
      <c r="D20" s="197"/>
      <c r="E20" s="197"/>
      <c r="F20" s="948" t="s">
        <v>688</v>
      </c>
      <c r="G20" s="948" t="s">
        <v>687</v>
      </c>
      <c r="H20" s="197"/>
      <c r="I20" s="197"/>
      <c r="J20" s="948" t="s">
        <v>686</v>
      </c>
      <c r="K20" s="339"/>
      <c r="L20" s="333"/>
    </row>
    <row r="21" spans="1:12" s="331" customFormat="1" ht="24" customHeight="1">
      <c r="A21" s="342" t="s">
        <v>375</v>
      </c>
      <c r="B21" s="338" t="s">
        <v>285</v>
      </c>
      <c r="C21" s="338" t="s">
        <v>670</v>
      </c>
      <c r="D21" s="338" t="s">
        <v>669</v>
      </c>
      <c r="E21" s="338" t="s">
        <v>685</v>
      </c>
      <c r="F21" s="949"/>
      <c r="G21" s="949"/>
      <c r="H21" s="338" t="s">
        <v>375</v>
      </c>
      <c r="I21" s="338" t="s">
        <v>12</v>
      </c>
      <c r="J21" s="949"/>
      <c r="K21" s="337" t="s">
        <v>667</v>
      </c>
      <c r="L21" s="333"/>
    </row>
    <row r="22" spans="1:12" s="331" customFormat="1" ht="24" customHeight="1">
      <c r="A22" s="164"/>
      <c r="B22" s="174"/>
      <c r="C22" s="174"/>
      <c r="D22" s="174"/>
      <c r="E22" s="174"/>
      <c r="F22" s="950"/>
      <c r="G22" s="950"/>
      <c r="H22" s="174"/>
      <c r="I22" s="174"/>
      <c r="J22" s="950"/>
      <c r="K22" s="336"/>
      <c r="L22" s="333"/>
    </row>
    <row r="23" spans="1:12" ht="24" customHeight="1">
      <c r="A23" s="198" t="s">
        <v>5</v>
      </c>
      <c r="B23" s="682">
        <f>SUM(B25:B32)</f>
        <v>7702</v>
      </c>
      <c r="C23" s="682">
        <f aca="true" t="shared" si="2" ref="C23:K23">SUM(C25:C32)</f>
        <v>3150</v>
      </c>
      <c r="D23" s="682">
        <f t="shared" si="2"/>
        <v>2503</v>
      </c>
      <c r="E23" s="682">
        <f t="shared" si="2"/>
        <v>1</v>
      </c>
      <c r="F23" s="682">
        <f t="shared" si="2"/>
        <v>1621</v>
      </c>
      <c r="G23" s="682">
        <f t="shared" si="2"/>
        <v>249</v>
      </c>
      <c r="H23" s="682">
        <f t="shared" si="2"/>
        <v>3</v>
      </c>
      <c r="I23" s="682">
        <f t="shared" si="2"/>
        <v>30</v>
      </c>
      <c r="J23" s="682">
        <f t="shared" si="2"/>
        <v>80</v>
      </c>
      <c r="K23" s="683">
        <f t="shared" si="2"/>
        <v>65</v>
      </c>
      <c r="L23" s="330"/>
    </row>
    <row r="24" spans="1:12" ht="24" customHeight="1">
      <c r="A24" s="198"/>
      <c r="B24" s="682"/>
      <c r="C24" s="682"/>
      <c r="D24" s="682"/>
      <c r="E24" s="682"/>
      <c r="F24" s="682"/>
      <c r="G24" s="682"/>
      <c r="H24" s="682"/>
      <c r="I24" s="682"/>
      <c r="J24" s="682"/>
      <c r="K24" s="683"/>
      <c r="L24" s="330"/>
    </row>
    <row r="25" spans="1:12" ht="24" customHeight="1">
      <c r="A25" s="198" t="s">
        <v>353</v>
      </c>
      <c r="B25" s="682">
        <f>SUM(C25:K25)</f>
        <v>1805</v>
      </c>
      <c r="C25" s="682">
        <v>686</v>
      </c>
      <c r="D25" s="682">
        <v>616</v>
      </c>
      <c r="E25" s="682"/>
      <c r="F25" s="682">
        <v>388</v>
      </c>
      <c r="G25" s="682">
        <v>66</v>
      </c>
      <c r="H25" s="682"/>
      <c r="I25" s="682">
        <v>2</v>
      </c>
      <c r="J25" s="682">
        <v>26</v>
      </c>
      <c r="K25" s="683">
        <v>21</v>
      </c>
      <c r="L25" s="330"/>
    </row>
    <row r="26" spans="1:12" ht="24" customHeight="1">
      <c r="A26" s="198" t="s">
        <v>276</v>
      </c>
      <c r="B26" s="682">
        <f aca="true" t="shared" si="3" ref="B26:B32">SUM(C26:K26)</f>
        <v>674</v>
      </c>
      <c r="C26" s="682">
        <v>222</v>
      </c>
      <c r="D26" s="682">
        <v>212</v>
      </c>
      <c r="E26" s="682"/>
      <c r="F26" s="682">
        <v>206</v>
      </c>
      <c r="G26" s="682">
        <v>12</v>
      </c>
      <c r="H26" s="682"/>
      <c r="I26" s="682">
        <v>8</v>
      </c>
      <c r="J26" s="682">
        <v>10</v>
      </c>
      <c r="K26" s="683">
        <v>4</v>
      </c>
      <c r="L26" s="330"/>
    </row>
    <row r="27" spans="1:12" ht="24" customHeight="1">
      <c r="A27" s="198" t="s">
        <v>277</v>
      </c>
      <c r="B27" s="682">
        <f t="shared" si="3"/>
        <v>588</v>
      </c>
      <c r="C27" s="682">
        <v>233</v>
      </c>
      <c r="D27" s="682">
        <v>148</v>
      </c>
      <c r="E27" s="682"/>
      <c r="F27" s="682">
        <v>148</v>
      </c>
      <c r="G27" s="682">
        <v>36</v>
      </c>
      <c r="H27" s="682">
        <v>1</v>
      </c>
      <c r="I27" s="682">
        <v>5</v>
      </c>
      <c r="J27" s="682">
        <v>12</v>
      </c>
      <c r="K27" s="683">
        <v>5</v>
      </c>
      <c r="L27" s="330"/>
    </row>
    <row r="28" spans="1:12" ht="24" customHeight="1">
      <c r="A28" s="198" t="s">
        <v>278</v>
      </c>
      <c r="B28" s="682">
        <f t="shared" si="3"/>
        <v>1229</v>
      </c>
      <c r="C28" s="682">
        <v>559</v>
      </c>
      <c r="D28" s="682">
        <v>270</v>
      </c>
      <c r="E28" s="682"/>
      <c r="F28" s="682">
        <v>332</v>
      </c>
      <c r="G28" s="682">
        <v>50</v>
      </c>
      <c r="H28" s="682"/>
      <c r="I28" s="682">
        <v>1</v>
      </c>
      <c r="J28" s="682">
        <v>8</v>
      </c>
      <c r="K28" s="683">
        <v>9</v>
      </c>
      <c r="L28" s="330"/>
    </row>
    <row r="29" spans="1:12" ht="24" customHeight="1">
      <c r="A29" s="198" t="s">
        <v>279</v>
      </c>
      <c r="B29" s="682">
        <f t="shared" si="3"/>
        <v>61</v>
      </c>
      <c r="C29" s="682">
        <v>8</v>
      </c>
      <c r="D29" s="682">
        <v>25</v>
      </c>
      <c r="E29" s="682">
        <v>1</v>
      </c>
      <c r="F29" s="682">
        <v>20</v>
      </c>
      <c r="G29" s="682">
        <v>4</v>
      </c>
      <c r="H29" s="682"/>
      <c r="I29" s="682"/>
      <c r="J29" s="682">
        <v>2</v>
      </c>
      <c r="K29" s="683">
        <v>1</v>
      </c>
      <c r="L29" s="330"/>
    </row>
    <row r="30" spans="1:12" ht="24" customHeight="1">
      <c r="A30" s="198" t="s">
        <v>280</v>
      </c>
      <c r="B30" s="682">
        <f t="shared" si="3"/>
        <v>436</v>
      </c>
      <c r="C30" s="682">
        <v>193</v>
      </c>
      <c r="D30" s="682">
        <v>117</v>
      </c>
      <c r="E30" s="682"/>
      <c r="F30" s="682">
        <v>93</v>
      </c>
      <c r="G30" s="682">
        <v>12</v>
      </c>
      <c r="H30" s="682"/>
      <c r="I30" s="682">
        <v>4</v>
      </c>
      <c r="J30" s="682">
        <v>10</v>
      </c>
      <c r="K30" s="683">
        <v>7</v>
      </c>
      <c r="L30" s="330"/>
    </row>
    <row r="31" spans="1:12" ht="24" customHeight="1">
      <c r="A31" s="198" t="s">
        <v>281</v>
      </c>
      <c r="B31" s="682">
        <f t="shared" si="3"/>
        <v>1237</v>
      </c>
      <c r="C31" s="682">
        <v>570</v>
      </c>
      <c r="D31" s="682">
        <v>422</v>
      </c>
      <c r="E31" s="682"/>
      <c r="F31" s="682">
        <v>176</v>
      </c>
      <c r="G31" s="682">
        <v>45</v>
      </c>
      <c r="H31" s="682">
        <v>2</v>
      </c>
      <c r="I31" s="682">
        <v>10</v>
      </c>
      <c r="J31" s="682">
        <v>5</v>
      </c>
      <c r="K31" s="683">
        <v>7</v>
      </c>
      <c r="L31" s="330"/>
    </row>
    <row r="32" spans="1:12" ht="24" customHeight="1" thickBot="1">
      <c r="A32" s="335" t="s">
        <v>11</v>
      </c>
      <c r="B32" s="685">
        <f t="shared" si="3"/>
        <v>1672</v>
      </c>
      <c r="C32" s="685">
        <v>679</v>
      </c>
      <c r="D32" s="685">
        <v>693</v>
      </c>
      <c r="E32" s="685"/>
      <c r="F32" s="685">
        <v>258</v>
      </c>
      <c r="G32" s="685">
        <v>24</v>
      </c>
      <c r="H32" s="685"/>
      <c r="I32" s="685"/>
      <c r="J32" s="685">
        <v>7</v>
      </c>
      <c r="K32" s="686">
        <v>11</v>
      </c>
      <c r="L32" s="330"/>
    </row>
    <row r="33" spans="1:11" ht="16.5" customHeight="1">
      <c r="A33" s="156" t="s">
        <v>452</v>
      </c>
      <c r="B33" s="687"/>
      <c r="C33" s="687"/>
      <c r="D33" s="687"/>
      <c r="E33" s="687"/>
      <c r="F33" s="687"/>
      <c r="G33" s="687"/>
      <c r="H33" s="687"/>
      <c r="I33" s="687"/>
      <c r="J33" s="687"/>
      <c r="K33" s="687"/>
    </row>
    <row r="34" spans="2:11" ht="13.5">
      <c r="B34" s="687"/>
      <c r="C34" s="687"/>
      <c r="D34" s="687"/>
      <c r="E34" s="687"/>
      <c r="F34" s="687"/>
      <c r="G34" s="687"/>
      <c r="H34" s="687"/>
      <c r="I34" s="687"/>
      <c r="J34" s="687"/>
      <c r="K34" s="687"/>
    </row>
    <row r="35" spans="2:11" ht="13.5">
      <c r="B35" s="687"/>
      <c r="C35" s="687"/>
      <c r="D35" s="687"/>
      <c r="E35" s="687"/>
      <c r="F35" s="687"/>
      <c r="G35" s="687"/>
      <c r="H35" s="687"/>
      <c r="I35" s="687"/>
      <c r="J35" s="687"/>
      <c r="K35" s="687"/>
    </row>
  </sheetData>
  <sheetProtection/>
  <mergeCells count="9">
    <mergeCell ref="E3:E5"/>
    <mergeCell ref="F20:F22"/>
    <mergeCell ref="G20:G22"/>
    <mergeCell ref="I2:K2"/>
    <mergeCell ref="I19:K19"/>
    <mergeCell ref="J3:J5"/>
    <mergeCell ref="I3:I5"/>
    <mergeCell ref="J20:J22"/>
    <mergeCell ref="F3:F5"/>
  </mergeCells>
  <printOptions/>
  <pageMargins left="0.7480314960629921" right="0.7480314960629921" top="0.984251968503937" bottom="0.984251968503937" header="0.5118110236220472" footer="0.5118110236220472"/>
  <pageSetup fitToHeight="1" fitToWidth="1" horizontalDpi="300" verticalDpi="300" orientation="portrait" paperSize="9" scale="81" r:id="rId1"/>
</worksheet>
</file>

<file path=xl/worksheets/sheet17.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F39" sqref="F39"/>
    </sheetView>
  </sheetViews>
  <sheetFormatPr defaultColWidth="9.00390625" defaultRowHeight="13.5"/>
  <cols>
    <col min="1" max="1" width="5.875" style="329" customWidth="1"/>
    <col min="2" max="2" width="7.125" style="329" customWidth="1"/>
    <col min="3" max="3" width="11.50390625" style="329" customWidth="1"/>
    <col min="4" max="4" width="9.25390625" style="329" customWidth="1"/>
    <col min="5" max="10" width="10.625" style="329" customWidth="1"/>
    <col min="11" max="16384" width="9.00390625" style="329" customWidth="1"/>
  </cols>
  <sheetData>
    <row r="1" spans="1:13" ht="21" customHeight="1">
      <c r="A1" s="493" t="s">
        <v>755</v>
      </c>
      <c r="B1" s="201"/>
      <c r="C1" s="201"/>
      <c r="D1" s="201"/>
      <c r="E1" s="201"/>
      <c r="F1" s="201"/>
      <c r="G1" s="201"/>
      <c r="H1" s="201"/>
      <c r="I1" s="201"/>
      <c r="J1" s="201"/>
      <c r="K1" s="201"/>
      <c r="L1" s="201"/>
      <c r="M1" s="201"/>
    </row>
    <row r="2" spans="1:13" ht="27" customHeight="1" thickBot="1">
      <c r="A2" s="201"/>
      <c r="B2" s="201"/>
      <c r="C2" s="201"/>
      <c r="D2" s="201"/>
      <c r="E2" s="201"/>
      <c r="F2" s="201"/>
      <c r="G2" s="201"/>
      <c r="H2" s="201"/>
      <c r="I2" s="201"/>
      <c r="J2" s="201"/>
      <c r="K2" s="974" t="s">
        <v>756</v>
      </c>
      <c r="L2" s="974"/>
      <c r="M2" s="974"/>
    </row>
    <row r="3" spans="1:13" s="331" customFormat="1" ht="33" customHeight="1">
      <c r="A3" s="201"/>
      <c r="B3" s="494"/>
      <c r="C3" s="495"/>
      <c r="D3" s="496"/>
      <c r="E3" s="975" t="s">
        <v>757</v>
      </c>
      <c r="F3" s="976"/>
      <c r="G3" s="976"/>
      <c r="H3" s="976"/>
      <c r="I3" s="976"/>
      <c r="J3" s="976"/>
      <c r="K3" s="976"/>
      <c r="L3" s="976"/>
      <c r="M3" s="977"/>
    </row>
    <row r="4" spans="1:13" ht="27" customHeight="1">
      <c r="A4" s="201"/>
      <c r="B4" s="497"/>
      <c r="C4" s="498"/>
      <c r="D4" s="499"/>
      <c r="E4" s="500" t="s">
        <v>758</v>
      </c>
      <c r="F4" s="501" t="s">
        <v>759</v>
      </c>
      <c r="G4" s="500" t="s">
        <v>760</v>
      </c>
      <c r="H4" s="500" t="s">
        <v>761</v>
      </c>
      <c r="I4" s="500" t="s">
        <v>762</v>
      </c>
      <c r="J4" s="500" t="s">
        <v>763</v>
      </c>
      <c r="K4" s="500" t="s">
        <v>764</v>
      </c>
      <c r="L4" s="500" t="s">
        <v>765</v>
      </c>
      <c r="M4" s="502" t="s">
        <v>766</v>
      </c>
    </row>
    <row r="5" spans="1:13" ht="27" customHeight="1">
      <c r="A5" s="201"/>
      <c r="B5" s="503"/>
      <c r="C5" s="504"/>
      <c r="D5" s="505"/>
      <c r="E5" s="506" t="s">
        <v>767</v>
      </c>
      <c r="F5" s="507" t="s">
        <v>768</v>
      </c>
      <c r="G5" s="507" t="s">
        <v>769</v>
      </c>
      <c r="H5" s="507" t="s">
        <v>770</v>
      </c>
      <c r="I5" s="507" t="s">
        <v>771</v>
      </c>
      <c r="J5" s="507" t="s">
        <v>772</v>
      </c>
      <c r="K5" s="507" t="s">
        <v>773</v>
      </c>
      <c r="L5" s="507" t="s">
        <v>774</v>
      </c>
      <c r="M5" s="508" t="s">
        <v>775</v>
      </c>
    </row>
    <row r="6" spans="1:13" ht="27" customHeight="1">
      <c r="A6" s="201"/>
      <c r="B6" s="978" t="s">
        <v>776</v>
      </c>
      <c r="C6" s="967"/>
      <c r="D6" s="509" t="s">
        <v>777</v>
      </c>
      <c r="E6" s="510"/>
      <c r="F6" s="511"/>
      <c r="G6" s="511"/>
      <c r="H6" s="511">
        <v>4</v>
      </c>
      <c r="I6" s="511"/>
      <c r="J6" s="511"/>
      <c r="K6" s="511"/>
      <c r="L6" s="511"/>
      <c r="M6" s="512">
        <f>SUM(E6:L6)</f>
        <v>4</v>
      </c>
    </row>
    <row r="7" spans="1:13" ht="27" customHeight="1">
      <c r="A7" s="201"/>
      <c r="B7" s="979">
        <v>22</v>
      </c>
      <c r="C7" s="980"/>
      <c r="D7" s="509" t="s">
        <v>778</v>
      </c>
      <c r="E7" s="511"/>
      <c r="F7" s="511"/>
      <c r="G7" s="511">
        <v>6</v>
      </c>
      <c r="H7" s="511">
        <v>24</v>
      </c>
      <c r="I7" s="511">
        <v>1</v>
      </c>
      <c r="J7" s="511"/>
      <c r="K7" s="511"/>
      <c r="L7" s="511"/>
      <c r="M7" s="512">
        <f aca="true" t="shared" si="0" ref="M7:M18">SUM(E7:L7)</f>
        <v>31</v>
      </c>
    </row>
    <row r="8" spans="1:13" ht="27" customHeight="1">
      <c r="A8" s="201"/>
      <c r="B8" s="979">
        <v>23</v>
      </c>
      <c r="C8" s="980"/>
      <c r="D8" s="509" t="s">
        <v>779</v>
      </c>
      <c r="E8" s="511"/>
      <c r="F8" s="511"/>
      <c r="G8" s="511">
        <v>3</v>
      </c>
      <c r="H8" s="511">
        <v>41</v>
      </c>
      <c r="I8" s="511"/>
      <c r="J8" s="511"/>
      <c r="K8" s="511"/>
      <c r="L8" s="511"/>
      <c r="M8" s="512">
        <f t="shared" si="0"/>
        <v>44</v>
      </c>
    </row>
    <row r="9" spans="1:13" ht="27" customHeight="1">
      <c r="A9" s="201"/>
      <c r="B9" s="979">
        <v>24</v>
      </c>
      <c r="C9" s="980"/>
      <c r="D9" s="509" t="s">
        <v>780</v>
      </c>
      <c r="E9" s="511"/>
      <c r="F9" s="511"/>
      <c r="G9" s="511">
        <v>4</v>
      </c>
      <c r="H9" s="511">
        <v>43</v>
      </c>
      <c r="I9" s="511"/>
      <c r="J9" s="511">
        <v>1</v>
      </c>
      <c r="K9" s="511"/>
      <c r="L9" s="511"/>
      <c r="M9" s="512">
        <f t="shared" si="0"/>
        <v>48</v>
      </c>
    </row>
    <row r="10" spans="1:13" ht="27" customHeight="1">
      <c r="A10" s="201"/>
      <c r="B10" s="973" t="s">
        <v>781</v>
      </c>
      <c r="C10" s="962"/>
      <c r="D10" s="509" t="s">
        <v>782</v>
      </c>
      <c r="E10" s="511">
        <v>1</v>
      </c>
      <c r="F10" s="511"/>
      <c r="G10" s="511">
        <v>14</v>
      </c>
      <c r="H10" s="511">
        <v>177</v>
      </c>
      <c r="I10" s="511">
        <v>1</v>
      </c>
      <c r="J10" s="511">
        <v>1</v>
      </c>
      <c r="K10" s="511"/>
      <c r="L10" s="511"/>
      <c r="M10" s="512">
        <f t="shared" si="0"/>
        <v>194</v>
      </c>
    </row>
    <row r="11" spans="1:13" ht="27" customHeight="1">
      <c r="A11" s="201"/>
      <c r="B11" s="968" t="s">
        <v>783</v>
      </c>
      <c r="C11" s="958"/>
      <c r="D11" s="509" t="s">
        <v>784</v>
      </c>
      <c r="E11" s="510"/>
      <c r="F11" s="510">
        <v>1</v>
      </c>
      <c r="G11" s="510">
        <v>17</v>
      </c>
      <c r="H11" s="510">
        <v>162</v>
      </c>
      <c r="I11" s="510"/>
      <c r="J11" s="510">
        <v>2</v>
      </c>
      <c r="K11" s="510">
        <v>1</v>
      </c>
      <c r="L11" s="510"/>
      <c r="M11" s="512">
        <f t="shared" si="0"/>
        <v>183</v>
      </c>
    </row>
    <row r="12" spans="1:13" ht="27" customHeight="1">
      <c r="A12" s="201"/>
      <c r="B12" s="968" t="s">
        <v>785</v>
      </c>
      <c r="C12" s="958"/>
      <c r="D12" s="509" t="s">
        <v>786</v>
      </c>
      <c r="E12" s="511">
        <v>3</v>
      </c>
      <c r="F12" s="511">
        <v>6</v>
      </c>
      <c r="G12" s="511">
        <v>10</v>
      </c>
      <c r="H12" s="511">
        <v>155</v>
      </c>
      <c r="I12" s="511">
        <v>3</v>
      </c>
      <c r="J12" s="511">
        <v>3</v>
      </c>
      <c r="K12" s="511">
        <v>3</v>
      </c>
      <c r="L12" s="511"/>
      <c r="M12" s="512">
        <f t="shared" si="0"/>
        <v>183</v>
      </c>
    </row>
    <row r="13" spans="1:13" ht="27" customHeight="1">
      <c r="A13" s="201"/>
      <c r="B13" s="968" t="s">
        <v>787</v>
      </c>
      <c r="C13" s="958"/>
      <c r="D13" s="509" t="s">
        <v>788</v>
      </c>
      <c r="E13" s="511">
        <v>1</v>
      </c>
      <c r="F13" s="511">
        <v>7</v>
      </c>
      <c r="G13" s="511">
        <v>10</v>
      </c>
      <c r="H13" s="511">
        <v>109</v>
      </c>
      <c r="I13" s="511">
        <v>1</v>
      </c>
      <c r="J13" s="511">
        <v>4</v>
      </c>
      <c r="K13" s="511">
        <v>1</v>
      </c>
      <c r="L13" s="511"/>
      <c r="M13" s="512">
        <f t="shared" si="0"/>
        <v>133</v>
      </c>
    </row>
    <row r="14" spans="1:13" ht="19.5" customHeight="1">
      <c r="A14" s="201"/>
      <c r="B14" s="968" t="s">
        <v>789</v>
      </c>
      <c r="C14" s="958"/>
      <c r="D14" s="509" t="s">
        <v>790</v>
      </c>
      <c r="E14" s="511">
        <v>4</v>
      </c>
      <c r="F14" s="511">
        <v>2</v>
      </c>
      <c r="G14" s="511">
        <v>8</v>
      </c>
      <c r="H14" s="511">
        <v>128</v>
      </c>
      <c r="I14" s="511">
        <v>1</v>
      </c>
      <c r="J14" s="511">
        <v>9</v>
      </c>
      <c r="K14" s="511">
        <v>4</v>
      </c>
      <c r="L14" s="511">
        <v>2</v>
      </c>
      <c r="M14" s="512">
        <f t="shared" si="0"/>
        <v>158</v>
      </c>
    </row>
    <row r="15" spans="1:13" ht="19.5" customHeight="1">
      <c r="A15" s="201"/>
      <c r="B15" s="968" t="s">
        <v>791</v>
      </c>
      <c r="C15" s="958"/>
      <c r="D15" s="509" t="s">
        <v>792</v>
      </c>
      <c r="E15" s="513">
        <v>1</v>
      </c>
      <c r="F15" s="513">
        <v>12</v>
      </c>
      <c r="G15" s="513">
        <v>6</v>
      </c>
      <c r="H15" s="513">
        <v>74</v>
      </c>
      <c r="I15" s="513">
        <v>1</v>
      </c>
      <c r="J15" s="513">
        <v>4</v>
      </c>
      <c r="K15" s="513">
        <v>1</v>
      </c>
      <c r="L15" s="513">
        <v>1</v>
      </c>
      <c r="M15" s="512">
        <f t="shared" si="0"/>
        <v>100</v>
      </c>
    </row>
    <row r="16" spans="1:13" ht="27" customHeight="1">
      <c r="A16" s="201"/>
      <c r="B16" s="968" t="s">
        <v>793</v>
      </c>
      <c r="C16" s="958"/>
      <c r="D16" s="509" t="s">
        <v>794</v>
      </c>
      <c r="E16" s="513">
        <v>4</v>
      </c>
      <c r="F16" s="513">
        <v>10</v>
      </c>
      <c r="G16" s="513">
        <v>7</v>
      </c>
      <c r="H16" s="513">
        <v>38</v>
      </c>
      <c r="I16" s="513"/>
      <c r="J16" s="513">
        <v>2</v>
      </c>
      <c r="K16" s="513">
        <v>1</v>
      </c>
      <c r="L16" s="513"/>
      <c r="M16" s="512">
        <f t="shared" si="0"/>
        <v>62</v>
      </c>
    </row>
    <row r="17" spans="1:13" ht="27" customHeight="1">
      <c r="A17" s="201"/>
      <c r="B17" s="968" t="s">
        <v>795</v>
      </c>
      <c r="C17" s="958"/>
      <c r="D17" s="509" t="s">
        <v>796</v>
      </c>
      <c r="E17" s="513"/>
      <c r="F17" s="513">
        <v>3</v>
      </c>
      <c r="G17" s="513"/>
      <c r="H17" s="513">
        <v>13</v>
      </c>
      <c r="I17" s="513"/>
      <c r="J17" s="513">
        <v>4</v>
      </c>
      <c r="K17" s="513">
        <v>2</v>
      </c>
      <c r="L17" s="513">
        <v>1</v>
      </c>
      <c r="M17" s="512">
        <f t="shared" si="0"/>
        <v>23</v>
      </c>
    </row>
    <row r="18" spans="1:13" ht="27" customHeight="1">
      <c r="A18" s="201"/>
      <c r="B18" s="968" t="s">
        <v>797</v>
      </c>
      <c r="C18" s="958"/>
      <c r="D18" s="509" t="s">
        <v>798</v>
      </c>
      <c r="E18" s="514"/>
      <c r="F18" s="514">
        <v>1</v>
      </c>
      <c r="G18" s="514"/>
      <c r="H18" s="514">
        <v>4</v>
      </c>
      <c r="I18" s="514"/>
      <c r="J18" s="514"/>
      <c r="K18" s="514"/>
      <c r="L18" s="514"/>
      <c r="M18" s="512">
        <f t="shared" si="0"/>
        <v>5</v>
      </c>
    </row>
    <row r="19" spans="1:13" s="331" customFormat="1" ht="33" customHeight="1" thickBot="1">
      <c r="A19" s="201"/>
      <c r="B19" s="969" t="s">
        <v>766</v>
      </c>
      <c r="C19" s="970"/>
      <c r="D19" s="515" t="s">
        <v>799</v>
      </c>
      <c r="E19" s="516">
        <f>SUM(E6:E18)</f>
        <v>14</v>
      </c>
      <c r="F19" s="516">
        <f aca="true" t="shared" si="1" ref="F19:M19">SUM(F6:F18)</f>
        <v>42</v>
      </c>
      <c r="G19" s="516">
        <f t="shared" si="1"/>
        <v>85</v>
      </c>
      <c r="H19" s="516">
        <f t="shared" si="1"/>
        <v>972</v>
      </c>
      <c r="I19" s="516">
        <f t="shared" si="1"/>
        <v>8</v>
      </c>
      <c r="J19" s="516">
        <f t="shared" si="1"/>
        <v>30</v>
      </c>
      <c r="K19" s="516">
        <f t="shared" si="1"/>
        <v>13</v>
      </c>
      <c r="L19" s="516">
        <f t="shared" si="1"/>
        <v>4</v>
      </c>
      <c r="M19" s="517">
        <f t="shared" si="1"/>
        <v>1168</v>
      </c>
    </row>
    <row r="20" spans="1:13" ht="27" customHeight="1">
      <c r="A20"/>
      <c r="B20" s="518" t="s">
        <v>800</v>
      </c>
      <c r="C20" s="518"/>
      <c r="D20" s="518"/>
      <c r="E20" s="518"/>
      <c r="F20" s="518"/>
      <c r="G20" s="518"/>
      <c r="H20" s="518"/>
      <c r="I20" s="518"/>
      <c r="J20" s="518"/>
      <c r="K20" s="518"/>
      <c r="L20" s="518"/>
      <c r="M20" s="518"/>
    </row>
    <row r="21" spans="1:13" ht="27" customHeight="1">
      <c r="A21"/>
      <c r="B21" s="518" t="s">
        <v>801</v>
      </c>
      <c r="C21" s="518"/>
      <c r="D21" s="518"/>
      <c r="E21" s="518"/>
      <c r="F21" s="518"/>
      <c r="G21" s="518"/>
      <c r="H21" s="518"/>
      <c r="I21" s="518"/>
      <c r="J21" s="518"/>
      <c r="K21" s="518"/>
      <c r="L21" s="518"/>
      <c r="M21" s="518"/>
    </row>
    <row r="22" spans="1:13" ht="27" customHeight="1">
      <c r="A22"/>
      <c r="B22" s="518"/>
      <c r="C22" s="518"/>
      <c r="D22" s="518"/>
      <c r="E22" s="518"/>
      <c r="F22" s="518"/>
      <c r="G22" s="518"/>
      <c r="H22" s="518"/>
      <c r="I22" s="518"/>
      <c r="J22" s="518"/>
      <c r="K22" s="518"/>
      <c r="L22" s="518"/>
      <c r="M22" s="518"/>
    </row>
    <row r="23" spans="1:13" ht="27" customHeight="1">
      <c r="A23" s="492" t="s">
        <v>802</v>
      </c>
      <c r="B23" s="519"/>
      <c r="C23" s="519"/>
      <c r="D23" s="519"/>
      <c r="E23" s="519"/>
      <c r="F23" s="519"/>
      <c r="G23" s="519"/>
      <c r="H23" s="519"/>
      <c r="I23" s="519"/>
      <c r="J23" s="519"/>
      <c r="K23" s="519"/>
      <c r="L23" s="519"/>
      <c r="M23" s="519"/>
    </row>
    <row r="24" spans="1:13" ht="27" customHeight="1">
      <c r="A24" s="201"/>
      <c r="B24" s="519"/>
      <c r="C24" s="519"/>
      <c r="D24" s="519"/>
      <c r="E24" s="519"/>
      <c r="F24" s="519"/>
      <c r="G24" s="519"/>
      <c r="H24" s="519"/>
      <c r="I24" s="519"/>
      <c r="J24" s="971" t="s">
        <v>803</v>
      </c>
      <c r="K24" s="971"/>
      <c r="L24" s="971"/>
      <c r="M24" s="519"/>
    </row>
    <row r="25" spans="1:13" ht="27" customHeight="1">
      <c r="A25" s="201"/>
      <c r="B25" s="520"/>
      <c r="C25" s="521"/>
      <c r="D25" s="522"/>
      <c r="E25" s="965" t="s">
        <v>804</v>
      </c>
      <c r="F25" s="972"/>
      <c r="G25" s="972"/>
      <c r="H25" s="972"/>
      <c r="I25" s="972"/>
      <c r="J25" s="972"/>
      <c r="K25" s="972"/>
      <c r="L25" s="966"/>
      <c r="M25" s="519"/>
    </row>
    <row r="26" spans="1:13" ht="27" customHeight="1">
      <c r="A26" s="201"/>
      <c r="B26" s="523"/>
      <c r="C26" s="524"/>
      <c r="D26" s="499"/>
      <c r="E26" s="963" t="s">
        <v>805</v>
      </c>
      <c r="F26" s="964"/>
      <c r="G26" s="963" t="s">
        <v>806</v>
      </c>
      <c r="H26" s="964"/>
      <c r="I26" s="963" t="s">
        <v>765</v>
      </c>
      <c r="J26" s="964"/>
      <c r="K26" s="965" t="s">
        <v>766</v>
      </c>
      <c r="L26" s="966"/>
      <c r="M26" s="519"/>
    </row>
    <row r="27" spans="1:13" ht="27" customHeight="1">
      <c r="A27" s="201"/>
      <c r="B27" s="525"/>
      <c r="C27" s="498"/>
      <c r="D27" s="499"/>
      <c r="E27" s="526" t="s">
        <v>807</v>
      </c>
      <c r="F27" s="527" t="s">
        <v>808</v>
      </c>
      <c r="G27" s="526" t="s">
        <v>807</v>
      </c>
      <c r="H27" s="526" t="s">
        <v>808</v>
      </c>
      <c r="I27" s="526" t="s">
        <v>807</v>
      </c>
      <c r="J27" s="526" t="s">
        <v>808</v>
      </c>
      <c r="K27" s="526" t="s">
        <v>807</v>
      </c>
      <c r="L27" s="526" t="s">
        <v>808</v>
      </c>
      <c r="M27" s="519"/>
    </row>
    <row r="28" spans="1:13" ht="27" customHeight="1">
      <c r="A28" s="201"/>
      <c r="B28" s="528"/>
      <c r="C28" s="504"/>
      <c r="D28" s="505"/>
      <c r="E28" s="506" t="s">
        <v>767</v>
      </c>
      <c r="F28" s="507" t="s">
        <v>768</v>
      </c>
      <c r="G28" s="507" t="s">
        <v>769</v>
      </c>
      <c r="H28" s="507" t="s">
        <v>770</v>
      </c>
      <c r="I28" s="507" t="s">
        <v>771</v>
      </c>
      <c r="J28" s="507" t="s">
        <v>772</v>
      </c>
      <c r="K28" s="507" t="s">
        <v>773</v>
      </c>
      <c r="L28" s="507" t="s">
        <v>774</v>
      </c>
      <c r="M28" s="519"/>
    </row>
    <row r="29" spans="1:13" ht="27" customHeight="1">
      <c r="A29" s="201"/>
      <c r="B29" s="963" t="s">
        <v>809</v>
      </c>
      <c r="C29" s="967"/>
      <c r="D29" s="509" t="s">
        <v>810</v>
      </c>
      <c r="E29" s="510">
        <v>21</v>
      </c>
      <c r="F29" s="511">
        <v>18</v>
      </c>
      <c r="G29" s="511"/>
      <c r="H29" s="511">
        <v>4</v>
      </c>
      <c r="I29" s="511"/>
      <c r="J29" s="511"/>
      <c r="K29" s="529">
        <f>E29+G29+I29</f>
        <v>21</v>
      </c>
      <c r="L29" s="529">
        <f>F29+H29+J29</f>
        <v>22</v>
      </c>
      <c r="M29" s="519"/>
    </row>
    <row r="30" spans="1:13" ht="19.5" customHeight="1">
      <c r="A30" s="201"/>
      <c r="B30" s="961" t="s">
        <v>811</v>
      </c>
      <c r="C30" s="962"/>
      <c r="D30" s="509" t="s">
        <v>812</v>
      </c>
      <c r="E30" s="511">
        <v>27</v>
      </c>
      <c r="F30" s="511">
        <v>18</v>
      </c>
      <c r="G30" s="511">
        <v>8</v>
      </c>
      <c r="H30" s="511">
        <v>10</v>
      </c>
      <c r="I30" s="511"/>
      <c r="J30" s="511"/>
      <c r="K30" s="529">
        <f aca="true" t="shared" si="2" ref="K30:L38">E30+G30+I30</f>
        <v>35</v>
      </c>
      <c r="L30" s="529">
        <f t="shared" si="2"/>
        <v>28</v>
      </c>
      <c r="M30" s="519"/>
    </row>
    <row r="31" spans="1:13" ht="19.5" customHeight="1">
      <c r="A31" s="201"/>
      <c r="B31" s="961" t="s">
        <v>813</v>
      </c>
      <c r="C31" s="962"/>
      <c r="D31" s="509" t="s">
        <v>814</v>
      </c>
      <c r="E31" s="511">
        <v>30</v>
      </c>
      <c r="F31" s="511">
        <v>12</v>
      </c>
      <c r="G31" s="511">
        <v>9</v>
      </c>
      <c r="H31" s="511">
        <v>14</v>
      </c>
      <c r="I31" s="511"/>
      <c r="J31" s="511"/>
      <c r="K31" s="529">
        <f t="shared" si="2"/>
        <v>39</v>
      </c>
      <c r="L31" s="529">
        <f t="shared" si="2"/>
        <v>26</v>
      </c>
      <c r="M31" s="519"/>
    </row>
    <row r="32" spans="1:13" ht="19.5" customHeight="1">
      <c r="A32" s="201"/>
      <c r="B32" s="961" t="s">
        <v>815</v>
      </c>
      <c r="C32" s="962"/>
      <c r="D32" s="509" t="s">
        <v>816</v>
      </c>
      <c r="E32" s="510">
        <v>39</v>
      </c>
      <c r="F32" s="510">
        <v>18</v>
      </c>
      <c r="G32" s="510">
        <v>18</v>
      </c>
      <c r="H32" s="510">
        <v>19</v>
      </c>
      <c r="I32" s="510">
        <v>1</v>
      </c>
      <c r="J32" s="510"/>
      <c r="K32" s="529">
        <f t="shared" si="2"/>
        <v>58</v>
      </c>
      <c r="L32" s="529">
        <f t="shared" si="2"/>
        <v>37</v>
      </c>
      <c r="M32" s="519"/>
    </row>
    <row r="33" spans="1:13" ht="19.5" customHeight="1">
      <c r="A33" s="201"/>
      <c r="B33" s="961" t="s">
        <v>817</v>
      </c>
      <c r="C33" s="962"/>
      <c r="D33" s="509" t="s">
        <v>818</v>
      </c>
      <c r="E33" s="511">
        <v>55</v>
      </c>
      <c r="F33" s="511">
        <v>9</v>
      </c>
      <c r="G33" s="511">
        <v>14</v>
      </c>
      <c r="H33" s="511">
        <v>9</v>
      </c>
      <c r="I33" s="511">
        <v>1</v>
      </c>
      <c r="J33" s="511">
        <v>1</v>
      </c>
      <c r="K33" s="529">
        <f t="shared" si="2"/>
        <v>70</v>
      </c>
      <c r="L33" s="529">
        <f t="shared" si="2"/>
        <v>19</v>
      </c>
      <c r="M33" s="519"/>
    </row>
    <row r="34" spans="1:13" ht="19.5" customHeight="1">
      <c r="A34" s="201"/>
      <c r="B34" s="957" t="s">
        <v>819</v>
      </c>
      <c r="C34" s="958"/>
      <c r="D34" s="509" t="s">
        <v>820</v>
      </c>
      <c r="E34" s="511">
        <v>62</v>
      </c>
      <c r="F34" s="511">
        <v>8</v>
      </c>
      <c r="G34" s="511">
        <v>20</v>
      </c>
      <c r="H34" s="511">
        <v>9</v>
      </c>
      <c r="I34" s="511"/>
      <c r="J34" s="511"/>
      <c r="K34" s="529">
        <f t="shared" si="2"/>
        <v>82</v>
      </c>
      <c r="L34" s="529">
        <f t="shared" si="2"/>
        <v>17</v>
      </c>
      <c r="M34" s="519"/>
    </row>
    <row r="35" spans="1:13" ht="19.5" customHeight="1">
      <c r="A35" s="201"/>
      <c r="B35" s="957" t="s">
        <v>821</v>
      </c>
      <c r="C35" s="958"/>
      <c r="D35" s="509" t="s">
        <v>822</v>
      </c>
      <c r="E35" s="511">
        <v>93</v>
      </c>
      <c r="F35" s="511">
        <v>5</v>
      </c>
      <c r="G35" s="511">
        <v>39</v>
      </c>
      <c r="H35" s="511">
        <v>5</v>
      </c>
      <c r="I35" s="511">
        <v>1</v>
      </c>
      <c r="J35" s="511"/>
      <c r="K35" s="529">
        <f t="shared" si="2"/>
        <v>133</v>
      </c>
      <c r="L35" s="529">
        <f t="shared" si="2"/>
        <v>10</v>
      </c>
      <c r="M35" s="519"/>
    </row>
    <row r="36" spans="1:13" ht="19.5" customHeight="1">
      <c r="A36" s="201"/>
      <c r="B36" s="957" t="s">
        <v>823</v>
      </c>
      <c r="C36" s="958"/>
      <c r="D36" s="509" t="s">
        <v>824</v>
      </c>
      <c r="E36" s="511">
        <v>69</v>
      </c>
      <c r="F36" s="511">
        <v>4</v>
      </c>
      <c r="G36" s="511">
        <v>18</v>
      </c>
      <c r="H36" s="511">
        <v>4</v>
      </c>
      <c r="I36" s="511">
        <v>1</v>
      </c>
      <c r="J36" s="511"/>
      <c r="K36" s="529">
        <f t="shared" si="2"/>
        <v>88</v>
      </c>
      <c r="L36" s="529">
        <f t="shared" si="2"/>
        <v>8</v>
      </c>
      <c r="M36" s="519"/>
    </row>
    <row r="37" spans="1:13" ht="19.5" customHeight="1">
      <c r="A37" s="201"/>
      <c r="B37" s="957" t="s">
        <v>825</v>
      </c>
      <c r="C37" s="958"/>
      <c r="D37" s="509" t="s">
        <v>826</v>
      </c>
      <c r="E37" s="513">
        <v>54</v>
      </c>
      <c r="F37" s="513">
        <v>3</v>
      </c>
      <c r="G37" s="513">
        <v>10</v>
      </c>
      <c r="H37" s="513"/>
      <c r="I37" s="513"/>
      <c r="J37" s="513"/>
      <c r="K37" s="529">
        <f t="shared" si="2"/>
        <v>64</v>
      </c>
      <c r="L37" s="529">
        <f t="shared" si="2"/>
        <v>3</v>
      </c>
      <c r="M37" s="519"/>
    </row>
    <row r="38" spans="1:13" ht="19.5" customHeight="1">
      <c r="A38" s="201"/>
      <c r="B38" s="957" t="s">
        <v>797</v>
      </c>
      <c r="C38" s="958"/>
      <c r="D38" s="509" t="s">
        <v>827</v>
      </c>
      <c r="E38" s="530">
        <v>35</v>
      </c>
      <c r="F38" s="530"/>
      <c r="G38" s="530">
        <v>3</v>
      </c>
      <c r="H38" s="530"/>
      <c r="I38" s="530"/>
      <c r="J38" s="530"/>
      <c r="K38" s="529">
        <f t="shared" si="2"/>
        <v>38</v>
      </c>
      <c r="L38" s="529">
        <f t="shared" si="2"/>
        <v>0</v>
      </c>
      <c r="M38" s="519"/>
    </row>
    <row r="39" spans="1:13" ht="19.5" customHeight="1">
      <c r="A39" s="201"/>
      <c r="B39" s="959" t="s">
        <v>766</v>
      </c>
      <c r="C39" s="960"/>
      <c r="D39" s="509" t="s">
        <v>828</v>
      </c>
      <c r="E39" s="531">
        <f>SUM(E29:E38)</f>
        <v>485</v>
      </c>
      <c r="F39" s="531">
        <f aca="true" t="shared" si="3" ref="F39:L39">SUM(F29:F38)</f>
        <v>95</v>
      </c>
      <c r="G39" s="531">
        <f t="shared" si="3"/>
        <v>139</v>
      </c>
      <c r="H39" s="531">
        <f t="shared" si="3"/>
        <v>74</v>
      </c>
      <c r="I39" s="531">
        <f t="shared" si="3"/>
        <v>4</v>
      </c>
      <c r="J39" s="531">
        <f t="shared" si="3"/>
        <v>1</v>
      </c>
      <c r="K39" s="531">
        <f t="shared" si="3"/>
        <v>628</v>
      </c>
      <c r="L39" s="531">
        <f t="shared" si="3"/>
        <v>170</v>
      </c>
      <c r="M39" s="519"/>
    </row>
    <row r="40" spans="1:13" ht="13.5">
      <c r="A40"/>
      <c r="B40" s="329" t="s">
        <v>829</v>
      </c>
      <c r="C40"/>
      <c r="D40"/>
      <c r="E40"/>
      <c r="F40"/>
      <c r="G40"/>
      <c r="H40"/>
      <c r="I40"/>
      <c r="J40"/>
      <c r="K40"/>
      <c r="L40"/>
      <c r="M40"/>
    </row>
    <row r="41" spans="1:13" ht="13.5">
      <c r="A41"/>
      <c r="B41" s="329" t="s">
        <v>830</v>
      </c>
      <c r="C41"/>
      <c r="D41"/>
      <c r="E41"/>
      <c r="F41"/>
      <c r="G41"/>
      <c r="H41"/>
      <c r="I41"/>
      <c r="J41"/>
      <c r="K41"/>
      <c r="L41"/>
      <c r="M41"/>
    </row>
  </sheetData>
  <sheetProtection/>
  <mergeCells count="33">
    <mergeCell ref="K2:M2"/>
    <mergeCell ref="E3:M3"/>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J24:L24"/>
    <mergeCell ref="E25:L25"/>
    <mergeCell ref="E26:F26"/>
    <mergeCell ref="G26:H26"/>
    <mergeCell ref="I26:J26"/>
    <mergeCell ref="K26:L26"/>
    <mergeCell ref="B29:C29"/>
    <mergeCell ref="B30:C30"/>
    <mergeCell ref="B37:C37"/>
    <mergeCell ref="B38:C38"/>
    <mergeCell ref="B39:C39"/>
    <mergeCell ref="B31:C31"/>
    <mergeCell ref="B32:C32"/>
    <mergeCell ref="B33:C33"/>
    <mergeCell ref="B34:C34"/>
    <mergeCell ref="B35:C35"/>
    <mergeCell ref="B36:C36"/>
  </mergeCells>
  <dataValidations count="2">
    <dataValidation type="whole" operator="lessThan" allowBlank="1" showInputMessage="1" showErrorMessage="1" error="整数以外が入力されていないか確認して下さい。" sqref="E29:J38">
      <formula1>9999</formula1>
    </dataValidation>
    <dataValidation type="whole" operator="lessThan" allowBlank="1" showInputMessage="1" showErrorMessage="1" error="整数以外が入力されていないか確認して下さい。" sqref="E6:L18">
      <formula1>99999</formula1>
    </dataValidation>
  </dataValidations>
  <printOptions/>
  <pageMargins left="0.9" right="0.75" top="1" bottom="1" header="0.512" footer="0.512"/>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dimension ref="A1:L39"/>
  <sheetViews>
    <sheetView view="pageBreakPreview" zoomScaleSheetLayoutView="100" zoomScalePageLayoutView="0" workbookViewId="0" topLeftCell="A1">
      <pane xSplit="1" ySplit="5" topLeftCell="B6" activePane="bottomRight" state="frozen"/>
      <selection pane="topLeft" activeCell="F39" sqref="F39"/>
      <selection pane="topRight" activeCell="F39" sqref="F39"/>
      <selection pane="bottomLeft" activeCell="F39" sqref="F39"/>
      <selection pane="bottomRight" activeCell="F39" sqref="F39"/>
    </sheetView>
  </sheetViews>
  <sheetFormatPr defaultColWidth="9.00390625" defaultRowHeight="13.5"/>
  <cols>
    <col min="1" max="1" width="9.00390625" style="1" customWidth="1"/>
    <col min="2" max="2" width="9.125" style="1" bestFit="1" customWidth="1"/>
    <col min="3" max="3" width="9.25390625" style="1" bestFit="1" customWidth="1"/>
    <col min="4" max="5" width="9.125" style="1" bestFit="1" customWidth="1"/>
    <col min="6" max="7" width="7.75390625" style="1" customWidth="1"/>
    <col min="8" max="9" width="9.00390625" style="1" customWidth="1"/>
    <col min="10" max="10" width="9.125" style="1" bestFit="1" customWidth="1"/>
    <col min="11" max="11" width="9.25390625" style="1" bestFit="1" customWidth="1"/>
    <col min="12" max="16384" width="9.00390625" style="1" customWidth="1"/>
  </cols>
  <sheetData>
    <row r="1" s="12" customFormat="1" ht="21" customHeight="1">
      <c r="A1" s="12" t="s">
        <v>23</v>
      </c>
    </row>
    <row r="2" spans="1:11" ht="15" customHeight="1" thickBot="1">
      <c r="A2" s="2"/>
      <c r="B2" s="2"/>
      <c r="C2" s="2"/>
      <c r="D2" s="2"/>
      <c r="E2" s="2"/>
      <c r="F2" s="2"/>
      <c r="G2" s="2"/>
      <c r="H2" s="2"/>
      <c r="I2" s="709"/>
      <c r="J2" s="709"/>
      <c r="K2" s="709"/>
    </row>
    <row r="3" spans="1:11" s="3" customFormat="1" ht="21" customHeight="1">
      <c r="A3" s="710" t="s">
        <v>24</v>
      </c>
      <c r="B3" s="707" t="s">
        <v>5</v>
      </c>
      <c r="C3" s="713"/>
      <c r="D3" s="707" t="s">
        <v>36</v>
      </c>
      <c r="E3" s="713"/>
      <c r="F3" s="707" t="s">
        <v>37</v>
      </c>
      <c r="G3" s="713"/>
      <c r="H3" s="707" t="s">
        <v>38</v>
      </c>
      <c r="I3" s="713"/>
      <c r="J3" s="707" t="s">
        <v>15</v>
      </c>
      <c r="K3" s="708"/>
    </row>
    <row r="4" spans="1:11" s="3" customFormat="1" ht="21" customHeight="1">
      <c r="A4" s="711"/>
      <c r="B4" s="703" t="s">
        <v>25</v>
      </c>
      <c r="C4" s="703" t="s">
        <v>17</v>
      </c>
      <c r="D4" s="703" t="s">
        <v>25</v>
      </c>
      <c r="E4" s="703" t="s">
        <v>17</v>
      </c>
      <c r="F4" s="703" t="s">
        <v>25</v>
      </c>
      <c r="G4" s="703" t="s">
        <v>17</v>
      </c>
      <c r="H4" s="703" t="s">
        <v>25</v>
      </c>
      <c r="I4" s="703" t="s">
        <v>17</v>
      </c>
      <c r="J4" s="703" t="s">
        <v>25</v>
      </c>
      <c r="K4" s="705" t="s">
        <v>17</v>
      </c>
    </row>
    <row r="5" spans="1:11" s="3" customFormat="1" ht="21" customHeight="1">
      <c r="A5" s="712"/>
      <c r="B5" s="704"/>
      <c r="C5" s="704"/>
      <c r="D5" s="704"/>
      <c r="E5" s="704"/>
      <c r="F5" s="704"/>
      <c r="G5" s="704"/>
      <c r="H5" s="704"/>
      <c r="I5" s="704"/>
      <c r="J5" s="704"/>
      <c r="K5" s="706"/>
    </row>
    <row r="6" spans="1:11" ht="21" customHeight="1">
      <c r="A6" s="36" t="s">
        <v>41</v>
      </c>
      <c r="B6" s="382">
        <v>92</v>
      </c>
      <c r="C6" s="383">
        <v>9162</v>
      </c>
      <c r="D6" s="382">
        <v>5</v>
      </c>
      <c r="E6" s="383">
        <v>508</v>
      </c>
      <c r="F6" s="384">
        <v>1</v>
      </c>
      <c r="G6" s="382">
        <v>47</v>
      </c>
      <c r="H6" s="382">
        <v>13</v>
      </c>
      <c r="I6" s="383">
        <v>1770</v>
      </c>
      <c r="J6" s="385">
        <v>73</v>
      </c>
      <c r="K6" s="386">
        <v>6837</v>
      </c>
    </row>
    <row r="7" spans="1:11" ht="21" customHeight="1">
      <c r="A7" s="40" t="s">
        <v>52</v>
      </c>
      <c r="B7" s="382">
        <v>111</v>
      </c>
      <c r="C7" s="383">
        <v>12438</v>
      </c>
      <c r="D7" s="382">
        <v>13</v>
      </c>
      <c r="E7" s="383">
        <v>1174</v>
      </c>
      <c r="F7" s="384">
        <v>0</v>
      </c>
      <c r="G7" s="382">
        <v>0</v>
      </c>
      <c r="H7" s="382">
        <v>9</v>
      </c>
      <c r="I7" s="383">
        <v>1456</v>
      </c>
      <c r="J7" s="382">
        <v>89</v>
      </c>
      <c r="K7" s="384">
        <v>9808</v>
      </c>
    </row>
    <row r="8" spans="1:11" ht="21" customHeight="1">
      <c r="A8" s="40" t="s">
        <v>53</v>
      </c>
      <c r="B8" s="382">
        <v>128</v>
      </c>
      <c r="C8" s="383">
        <v>16778</v>
      </c>
      <c r="D8" s="382">
        <v>16</v>
      </c>
      <c r="E8" s="383">
        <v>2193</v>
      </c>
      <c r="F8" s="384">
        <v>0</v>
      </c>
      <c r="G8" s="382">
        <v>0</v>
      </c>
      <c r="H8" s="382">
        <v>6</v>
      </c>
      <c r="I8" s="383">
        <v>878</v>
      </c>
      <c r="J8" s="382">
        <v>106</v>
      </c>
      <c r="K8" s="384">
        <v>13707</v>
      </c>
    </row>
    <row r="9" spans="1:11" ht="21" customHeight="1">
      <c r="A9" s="40" t="s">
        <v>54</v>
      </c>
      <c r="B9" s="382">
        <v>133</v>
      </c>
      <c r="C9" s="383">
        <v>21225</v>
      </c>
      <c r="D9" s="382">
        <v>15</v>
      </c>
      <c r="E9" s="383">
        <v>3059</v>
      </c>
      <c r="F9" s="384">
        <v>0</v>
      </c>
      <c r="G9" s="382">
        <v>0</v>
      </c>
      <c r="H9" s="382">
        <v>3</v>
      </c>
      <c r="I9" s="383">
        <v>327</v>
      </c>
      <c r="J9" s="382">
        <v>115</v>
      </c>
      <c r="K9" s="384">
        <v>17839</v>
      </c>
    </row>
    <row r="10" spans="1:11" ht="21" customHeight="1">
      <c r="A10" s="40" t="s">
        <v>55</v>
      </c>
      <c r="B10" s="382">
        <v>139</v>
      </c>
      <c r="C10" s="383">
        <v>24233</v>
      </c>
      <c r="D10" s="382">
        <v>18</v>
      </c>
      <c r="E10" s="383">
        <v>4205</v>
      </c>
      <c r="F10" s="384">
        <v>0</v>
      </c>
      <c r="G10" s="382">
        <v>0</v>
      </c>
      <c r="H10" s="382">
        <v>1</v>
      </c>
      <c r="I10" s="383">
        <v>77</v>
      </c>
      <c r="J10" s="382">
        <v>120</v>
      </c>
      <c r="K10" s="384">
        <v>19951</v>
      </c>
    </row>
    <row r="11" spans="1:11" ht="21" customHeight="1">
      <c r="A11" s="40" t="s">
        <v>56</v>
      </c>
      <c r="B11" s="382">
        <v>154</v>
      </c>
      <c r="C11" s="387">
        <f aca="true" t="shared" si="0" ref="C11:C24">SUM(E11,K11)</f>
        <v>26993</v>
      </c>
      <c r="D11" s="382">
        <v>23</v>
      </c>
      <c r="E11" s="383">
        <v>5294</v>
      </c>
      <c r="F11" s="384">
        <v>0</v>
      </c>
      <c r="G11" s="382">
        <v>0</v>
      </c>
      <c r="H11" s="382">
        <v>0</v>
      </c>
      <c r="I11" s="383">
        <v>0</v>
      </c>
      <c r="J11" s="382">
        <v>131</v>
      </c>
      <c r="K11" s="384">
        <v>21699</v>
      </c>
    </row>
    <row r="12" spans="1:11" ht="21" customHeight="1">
      <c r="A12" s="40" t="s">
        <v>57</v>
      </c>
      <c r="B12" s="382">
        <v>164</v>
      </c>
      <c r="C12" s="387">
        <f t="shared" si="0"/>
        <v>30275</v>
      </c>
      <c r="D12" s="382">
        <v>24</v>
      </c>
      <c r="E12" s="383">
        <v>5905</v>
      </c>
      <c r="F12" s="384">
        <v>0</v>
      </c>
      <c r="G12" s="382">
        <v>0</v>
      </c>
      <c r="H12" s="382">
        <v>0</v>
      </c>
      <c r="I12" s="383">
        <v>0</v>
      </c>
      <c r="J12" s="382">
        <v>140</v>
      </c>
      <c r="K12" s="384">
        <v>24370</v>
      </c>
    </row>
    <row r="13" spans="1:11" ht="21" customHeight="1">
      <c r="A13" s="40" t="s">
        <v>58</v>
      </c>
      <c r="B13" s="382">
        <v>166</v>
      </c>
      <c r="C13" s="387">
        <f t="shared" si="0"/>
        <v>31448</v>
      </c>
      <c r="D13" s="382">
        <v>25</v>
      </c>
      <c r="E13" s="383">
        <v>6292</v>
      </c>
      <c r="F13" s="384">
        <v>0</v>
      </c>
      <c r="G13" s="382">
        <v>0</v>
      </c>
      <c r="H13" s="382">
        <v>0</v>
      </c>
      <c r="I13" s="383">
        <v>0</v>
      </c>
      <c r="J13" s="382">
        <v>141</v>
      </c>
      <c r="K13" s="384">
        <v>25156</v>
      </c>
    </row>
    <row r="14" spans="1:11" ht="21" customHeight="1">
      <c r="A14" s="40" t="s">
        <v>59</v>
      </c>
      <c r="B14" s="382">
        <v>168</v>
      </c>
      <c r="C14" s="387">
        <f t="shared" si="0"/>
        <v>31981</v>
      </c>
      <c r="D14" s="382">
        <v>25</v>
      </c>
      <c r="E14" s="383">
        <v>6387</v>
      </c>
      <c r="F14" s="384">
        <v>0</v>
      </c>
      <c r="G14" s="382">
        <v>0</v>
      </c>
      <c r="H14" s="382">
        <v>0</v>
      </c>
      <c r="I14" s="383">
        <v>0</v>
      </c>
      <c r="J14" s="382">
        <v>143</v>
      </c>
      <c r="K14" s="384">
        <v>25594</v>
      </c>
    </row>
    <row r="15" spans="1:11" ht="21" customHeight="1">
      <c r="A15" s="40" t="s">
        <v>60</v>
      </c>
      <c r="B15" s="382">
        <v>170</v>
      </c>
      <c r="C15" s="387">
        <f t="shared" si="0"/>
        <v>32789</v>
      </c>
      <c r="D15" s="382">
        <v>25</v>
      </c>
      <c r="E15" s="383">
        <v>6487</v>
      </c>
      <c r="F15" s="384">
        <v>0</v>
      </c>
      <c r="G15" s="382">
        <v>0</v>
      </c>
      <c r="H15" s="382">
        <v>0</v>
      </c>
      <c r="I15" s="383">
        <v>0</v>
      </c>
      <c r="J15" s="382">
        <v>145</v>
      </c>
      <c r="K15" s="384">
        <v>26302</v>
      </c>
    </row>
    <row r="16" spans="1:11" ht="21" customHeight="1">
      <c r="A16" s="20" t="s">
        <v>18</v>
      </c>
      <c r="B16" s="382">
        <v>169</v>
      </c>
      <c r="C16" s="387">
        <f t="shared" si="0"/>
        <v>33531</v>
      </c>
      <c r="D16" s="382">
        <v>24</v>
      </c>
      <c r="E16" s="383">
        <v>6377</v>
      </c>
      <c r="F16" s="384">
        <v>0</v>
      </c>
      <c r="G16" s="382">
        <v>0</v>
      </c>
      <c r="H16" s="382">
        <v>0</v>
      </c>
      <c r="I16" s="383">
        <v>0</v>
      </c>
      <c r="J16" s="382">
        <v>145</v>
      </c>
      <c r="K16" s="384">
        <v>27154</v>
      </c>
    </row>
    <row r="17" spans="1:11" ht="21" customHeight="1">
      <c r="A17" s="195" t="s">
        <v>40</v>
      </c>
      <c r="B17" s="382">
        <v>173</v>
      </c>
      <c r="C17" s="387">
        <f t="shared" si="0"/>
        <v>33989</v>
      </c>
      <c r="D17" s="382">
        <v>24</v>
      </c>
      <c r="E17" s="383">
        <v>6471</v>
      </c>
      <c r="F17" s="384">
        <v>0</v>
      </c>
      <c r="G17" s="382">
        <v>0</v>
      </c>
      <c r="H17" s="382">
        <v>0</v>
      </c>
      <c r="I17" s="383">
        <v>0</v>
      </c>
      <c r="J17" s="382">
        <v>149</v>
      </c>
      <c r="K17" s="384">
        <v>27518</v>
      </c>
    </row>
    <row r="18" spans="1:11" ht="21" customHeight="1">
      <c r="A18" s="195" t="s">
        <v>0</v>
      </c>
      <c r="B18" s="382">
        <v>168</v>
      </c>
      <c r="C18" s="387">
        <f t="shared" si="0"/>
        <v>33753</v>
      </c>
      <c r="D18" s="382">
        <v>24</v>
      </c>
      <c r="E18" s="383">
        <v>6525</v>
      </c>
      <c r="F18" s="384">
        <v>0</v>
      </c>
      <c r="G18" s="382">
        <v>0</v>
      </c>
      <c r="H18" s="382">
        <v>0</v>
      </c>
      <c r="I18" s="383">
        <v>0</v>
      </c>
      <c r="J18" s="382">
        <v>144</v>
      </c>
      <c r="K18" s="384">
        <v>27228</v>
      </c>
    </row>
    <row r="19" spans="1:11" ht="21" customHeight="1">
      <c r="A19" s="195" t="s">
        <v>1</v>
      </c>
      <c r="B19" s="382">
        <v>168</v>
      </c>
      <c r="C19" s="387">
        <f t="shared" si="0"/>
        <v>33737</v>
      </c>
      <c r="D19" s="382">
        <v>24</v>
      </c>
      <c r="E19" s="383">
        <v>6523</v>
      </c>
      <c r="F19" s="384">
        <v>0</v>
      </c>
      <c r="G19" s="382">
        <v>0</v>
      </c>
      <c r="H19" s="382">
        <v>0</v>
      </c>
      <c r="I19" s="383">
        <v>0</v>
      </c>
      <c r="J19" s="382">
        <v>144</v>
      </c>
      <c r="K19" s="384">
        <v>27214</v>
      </c>
    </row>
    <row r="20" spans="1:11" ht="21" customHeight="1">
      <c r="A20" s="195" t="s">
        <v>2</v>
      </c>
      <c r="B20" s="382">
        <v>166</v>
      </c>
      <c r="C20" s="387">
        <f t="shared" si="0"/>
        <v>33419</v>
      </c>
      <c r="D20" s="382">
        <v>24</v>
      </c>
      <c r="E20" s="383">
        <v>6519</v>
      </c>
      <c r="F20" s="384">
        <v>0</v>
      </c>
      <c r="G20" s="382">
        <v>0</v>
      </c>
      <c r="H20" s="382">
        <v>0</v>
      </c>
      <c r="I20" s="383">
        <v>0</v>
      </c>
      <c r="J20" s="382">
        <v>142</v>
      </c>
      <c r="K20" s="384">
        <v>26900</v>
      </c>
    </row>
    <row r="21" spans="1:11" ht="21" customHeight="1">
      <c r="A21" s="195" t="s">
        <v>3</v>
      </c>
      <c r="B21" s="382">
        <v>165</v>
      </c>
      <c r="C21" s="387">
        <f t="shared" si="0"/>
        <v>33319</v>
      </c>
      <c r="D21" s="382">
        <v>24</v>
      </c>
      <c r="E21" s="383">
        <v>6501</v>
      </c>
      <c r="F21" s="384">
        <v>0</v>
      </c>
      <c r="G21" s="382">
        <v>0</v>
      </c>
      <c r="H21" s="382">
        <v>0</v>
      </c>
      <c r="I21" s="383">
        <v>0</v>
      </c>
      <c r="J21" s="382">
        <v>141</v>
      </c>
      <c r="K21" s="384">
        <v>26818</v>
      </c>
    </row>
    <row r="22" spans="1:11" ht="21" customHeight="1">
      <c r="A22" s="195" t="s">
        <v>4</v>
      </c>
      <c r="B22" s="382">
        <v>161</v>
      </c>
      <c r="C22" s="387">
        <f t="shared" si="0"/>
        <v>33095</v>
      </c>
      <c r="D22" s="382">
        <v>24</v>
      </c>
      <c r="E22" s="383">
        <v>6465</v>
      </c>
      <c r="F22" s="382">
        <v>0</v>
      </c>
      <c r="G22" s="387">
        <v>0</v>
      </c>
      <c r="H22" s="382">
        <v>0</v>
      </c>
      <c r="I22" s="383">
        <v>0</v>
      </c>
      <c r="J22" s="382">
        <v>137</v>
      </c>
      <c r="K22" s="384">
        <v>26630</v>
      </c>
    </row>
    <row r="23" spans="1:11" ht="21" customHeight="1">
      <c r="A23" s="43" t="s">
        <v>42</v>
      </c>
      <c r="B23" s="382">
        <v>157</v>
      </c>
      <c r="C23" s="387">
        <f t="shared" si="0"/>
        <v>32787</v>
      </c>
      <c r="D23" s="382">
        <v>24</v>
      </c>
      <c r="E23" s="383">
        <v>6461</v>
      </c>
      <c r="F23" s="382">
        <v>0</v>
      </c>
      <c r="G23" s="387">
        <v>0</v>
      </c>
      <c r="H23" s="382">
        <v>0</v>
      </c>
      <c r="I23" s="383">
        <v>0</v>
      </c>
      <c r="J23" s="382">
        <v>133</v>
      </c>
      <c r="K23" s="384">
        <v>26326</v>
      </c>
    </row>
    <row r="24" spans="1:11" ht="21" customHeight="1">
      <c r="A24" s="43" t="s">
        <v>43</v>
      </c>
      <c r="B24" s="382">
        <v>156</v>
      </c>
      <c r="C24" s="387">
        <f t="shared" si="0"/>
        <v>32432</v>
      </c>
      <c r="D24" s="382">
        <v>24</v>
      </c>
      <c r="E24" s="387">
        <v>6404</v>
      </c>
      <c r="F24" s="382">
        <v>0</v>
      </c>
      <c r="G24" s="387">
        <v>0</v>
      </c>
      <c r="H24" s="382">
        <v>0</v>
      </c>
      <c r="I24" s="387">
        <v>0</v>
      </c>
      <c r="J24" s="382">
        <v>132</v>
      </c>
      <c r="K24" s="387">
        <v>26028</v>
      </c>
    </row>
    <row r="25" spans="1:11" ht="21" customHeight="1">
      <c r="A25" s="43" t="s">
        <v>44</v>
      </c>
      <c r="B25" s="382">
        <v>157</v>
      </c>
      <c r="C25" s="387">
        <f>SUM(E25,K25)</f>
        <v>29600</v>
      </c>
      <c r="D25" s="382">
        <v>25</v>
      </c>
      <c r="E25" s="387">
        <v>6546</v>
      </c>
      <c r="F25" s="382">
        <v>0</v>
      </c>
      <c r="G25" s="387">
        <v>0</v>
      </c>
      <c r="H25" s="382">
        <v>0</v>
      </c>
      <c r="I25" s="387">
        <v>0</v>
      </c>
      <c r="J25" s="382">
        <v>132</v>
      </c>
      <c r="K25" s="387">
        <v>23054</v>
      </c>
    </row>
    <row r="26" spans="1:11" ht="21" customHeight="1">
      <c r="A26" s="43" t="s">
        <v>45</v>
      </c>
      <c r="B26" s="382">
        <v>156</v>
      </c>
      <c r="C26" s="387">
        <f aca="true" t="shared" si="1" ref="C26:C33">SUM(E26,K26)</f>
        <v>31452</v>
      </c>
      <c r="D26" s="382">
        <v>25</v>
      </c>
      <c r="E26" s="387">
        <v>8391</v>
      </c>
      <c r="F26" s="382">
        <v>0</v>
      </c>
      <c r="G26" s="387">
        <v>0</v>
      </c>
      <c r="H26" s="382">
        <v>0</v>
      </c>
      <c r="I26" s="387">
        <v>0</v>
      </c>
      <c r="J26" s="382">
        <v>131</v>
      </c>
      <c r="K26" s="387">
        <v>23061</v>
      </c>
    </row>
    <row r="27" spans="1:11" ht="21" customHeight="1">
      <c r="A27" s="43" t="s">
        <v>46</v>
      </c>
      <c r="B27" s="382">
        <v>152</v>
      </c>
      <c r="C27" s="387">
        <f t="shared" si="1"/>
        <v>31270</v>
      </c>
      <c r="D27" s="382">
        <v>24</v>
      </c>
      <c r="E27" s="387">
        <v>6369</v>
      </c>
      <c r="F27" s="382">
        <v>0</v>
      </c>
      <c r="G27" s="387">
        <v>0</v>
      </c>
      <c r="H27" s="382">
        <v>0</v>
      </c>
      <c r="I27" s="387">
        <v>0</v>
      </c>
      <c r="J27" s="382">
        <v>128</v>
      </c>
      <c r="K27" s="387">
        <v>24901</v>
      </c>
    </row>
    <row r="28" spans="1:12" ht="21" customHeight="1">
      <c r="A28" s="43" t="s">
        <v>47</v>
      </c>
      <c r="B28" s="382">
        <v>152</v>
      </c>
      <c r="C28" s="387">
        <f t="shared" si="1"/>
        <v>30378</v>
      </c>
      <c r="D28" s="382">
        <v>24</v>
      </c>
      <c r="E28" s="387">
        <v>6320</v>
      </c>
      <c r="F28" s="382">
        <v>0</v>
      </c>
      <c r="G28" s="387">
        <v>0</v>
      </c>
      <c r="H28" s="382">
        <v>0</v>
      </c>
      <c r="I28" s="387">
        <v>0</v>
      </c>
      <c r="J28" s="382">
        <v>128</v>
      </c>
      <c r="K28" s="387">
        <v>24058</v>
      </c>
      <c r="L28" s="10"/>
    </row>
    <row r="29" spans="1:12" ht="21" customHeight="1">
      <c r="A29" s="43" t="s">
        <v>48</v>
      </c>
      <c r="B29" s="382">
        <v>149</v>
      </c>
      <c r="C29" s="387">
        <f t="shared" si="1"/>
        <v>29995</v>
      </c>
      <c r="D29" s="382">
        <v>23</v>
      </c>
      <c r="E29" s="387">
        <v>6191</v>
      </c>
      <c r="F29" s="382">
        <v>0</v>
      </c>
      <c r="G29" s="387">
        <v>0</v>
      </c>
      <c r="H29" s="382">
        <v>0</v>
      </c>
      <c r="I29" s="387">
        <v>0</v>
      </c>
      <c r="J29" s="382">
        <v>126</v>
      </c>
      <c r="K29" s="387">
        <v>23804</v>
      </c>
      <c r="L29" s="10"/>
    </row>
    <row r="30" spans="1:12" ht="21" customHeight="1">
      <c r="A30" s="40" t="s">
        <v>49</v>
      </c>
      <c r="B30" s="382">
        <v>147</v>
      </c>
      <c r="C30" s="387">
        <f t="shared" si="1"/>
        <v>29781</v>
      </c>
      <c r="D30" s="382">
        <v>22</v>
      </c>
      <c r="E30" s="382">
        <v>5814</v>
      </c>
      <c r="F30" s="382">
        <v>0</v>
      </c>
      <c r="G30" s="382">
        <v>0</v>
      </c>
      <c r="H30" s="382">
        <v>0</v>
      </c>
      <c r="I30" s="382">
        <v>0</v>
      </c>
      <c r="J30" s="382">
        <v>125</v>
      </c>
      <c r="K30" s="384">
        <v>23967</v>
      </c>
      <c r="L30" s="10"/>
    </row>
    <row r="31" spans="1:12" ht="21" customHeight="1">
      <c r="A31" s="40" t="s">
        <v>50</v>
      </c>
      <c r="B31" s="382">
        <v>147</v>
      </c>
      <c r="C31" s="387">
        <f t="shared" si="1"/>
        <v>29742</v>
      </c>
      <c r="D31" s="382">
        <v>23</v>
      </c>
      <c r="E31" s="382">
        <v>6040</v>
      </c>
      <c r="F31" s="382">
        <v>0</v>
      </c>
      <c r="G31" s="382">
        <v>0</v>
      </c>
      <c r="H31" s="382">
        <v>0</v>
      </c>
      <c r="I31" s="382">
        <v>0</v>
      </c>
      <c r="J31" s="382">
        <v>124</v>
      </c>
      <c r="K31" s="384">
        <v>23702</v>
      </c>
      <c r="L31" s="10"/>
    </row>
    <row r="32" spans="1:12" ht="21" customHeight="1">
      <c r="A32" s="40" t="s">
        <v>51</v>
      </c>
      <c r="B32" s="382">
        <v>145</v>
      </c>
      <c r="C32" s="387">
        <f t="shared" si="1"/>
        <v>29397</v>
      </c>
      <c r="D32" s="382">
        <v>23</v>
      </c>
      <c r="E32" s="382">
        <v>6022</v>
      </c>
      <c r="F32" s="382">
        <v>0</v>
      </c>
      <c r="G32" s="382">
        <v>0</v>
      </c>
      <c r="H32" s="382">
        <v>0</v>
      </c>
      <c r="I32" s="382">
        <v>0</v>
      </c>
      <c r="J32" s="382">
        <v>122</v>
      </c>
      <c r="K32" s="384">
        <v>23375</v>
      </c>
      <c r="L32" s="10"/>
    </row>
    <row r="33" spans="1:12" ht="21" customHeight="1">
      <c r="A33" s="40" t="s">
        <v>28</v>
      </c>
      <c r="B33" s="382">
        <v>145</v>
      </c>
      <c r="C33" s="387">
        <f t="shared" si="1"/>
        <v>29139</v>
      </c>
      <c r="D33" s="382">
        <v>23</v>
      </c>
      <c r="E33" s="382">
        <v>5867</v>
      </c>
      <c r="F33" s="382">
        <v>0</v>
      </c>
      <c r="G33" s="382">
        <v>0</v>
      </c>
      <c r="H33" s="382">
        <v>0</v>
      </c>
      <c r="I33" s="382">
        <v>0</v>
      </c>
      <c r="J33" s="382">
        <v>122</v>
      </c>
      <c r="K33" s="384">
        <v>23272</v>
      </c>
      <c r="L33" s="10"/>
    </row>
    <row r="34" spans="1:12" ht="21" customHeight="1">
      <c r="A34" s="40" t="s">
        <v>395</v>
      </c>
      <c r="B34" s="382">
        <v>142</v>
      </c>
      <c r="C34" s="387">
        <v>28554</v>
      </c>
      <c r="D34" s="382">
        <v>24</v>
      </c>
      <c r="E34" s="382">
        <v>6017</v>
      </c>
      <c r="F34" s="382">
        <v>0</v>
      </c>
      <c r="G34" s="382">
        <v>0</v>
      </c>
      <c r="H34" s="382">
        <v>0</v>
      </c>
      <c r="I34" s="388">
        <v>0</v>
      </c>
      <c r="J34" s="382">
        <v>118</v>
      </c>
      <c r="K34" s="384">
        <v>22537</v>
      </c>
      <c r="L34" s="10"/>
    </row>
    <row r="35" spans="1:12" ht="21" customHeight="1">
      <c r="A35" s="40">
        <v>22</v>
      </c>
      <c r="B35" s="382">
        <v>140</v>
      </c>
      <c r="C35" s="387">
        <v>27987</v>
      </c>
      <c r="D35" s="382">
        <v>25</v>
      </c>
      <c r="E35" s="382">
        <v>6087</v>
      </c>
      <c r="F35" s="382">
        <v>0</v>
      </c>
      <c r="G35" s="382">
        <v>0</v>
      </c>
      <c r="H35" s="382">
        <v>0</v>
      </c>
      <c r="I35" s="388">
        <v>0</v>
      </c>
      <c r="J35" s="382">
        <v>115</v>
      </c>
      <c r="K35" s="384">
        <v>21900</v>
      </c>
      <c r="L35" s="10"/>
    </row>
    <row r="36" spans="1:12" ht="21" customHeight="1">
      <c r="A36" s="40">
        <v>23</v>
      </c>
      <c r="B36" s="382">
        <v>130</v>
      </c>
      <c r="C36" s="387">
        <v>26621</v>
      </c>
      <c r="D36" s="382">
        <v>23</v>
      </c>
      <c r="E36" s="382">
        <v>5578</v>
      </c>
      <c r="F36" s="382">
        <v>0</v>
      </c>
      <c r="G36" s="382">
        <v>0</v>
      </c>
      <c r="H36" s="382">
        <v>0</v>
      </c>
      <c r="I36" s="388">
        <v>0</v>
      </c>
      <c r="J36" s="382">
        <v>107</v>
      </c>
      <c r="K36" s="384">
        <v>21043</v>
      </c>
      <c r="L36" s="10"/>
    </row>
    <row r="37" spans="1:12" s="13" customFormat="1" ht="34.5" customHeight="1" thickBot="1">
      <c r="A37" s="44">
        <v>24</v>
      </c>
      <c r="B37" s="46">
        <v>130</v>
      </c>
      <c r="C37" s="46">
        <v>26344</v>
      </c>
      <c r="D37" s="46">
        <v>23</v>
      </c>
      <c r="E37" s="46">
        <v>5578</v>
      </c>
      <c r="F37" s="46">
        <v>0</v>
      </c>
      <c r="G37" s="46">
        <v>0</v>
      </c>
      <c r="H37" s="46">
        <v>0</v>
      </c>
      <c r="I37" s="46">
        <v>0</v>
      </c>
      <c r="J37" s="46">
        <v>107</v>
      </c>
      <c r="K37" s="389">
        <v>20766</v>
      </c>
      <c r="L37" s="536"/>
    </row>
    <row r="38" spans="1:12" ht="21" customHeight="1">
      <c r="A38" s="13" t="s">
        <v>26</v>
      </c>
      <c r="B38" s="13"/>
      <c r="L38" s="10"/>
    </row>
    <row r="39" spans="1:12" ht="21" customHeight="1">
      <c r="A39" s="13" t="s">
        <v>27</v>
      </c>
      <c r="B39" s="13"/>
      <c r="K39" s="428" t="s">
        <v>701</v>
      </c>
      <c r="L39" s="10"/>
    </row>
    <row r="41" s="391" customFormat="1" ht="12"/>
    <row r="60" ht="13.5" customHeight="1"/>
    <row r="61" ht="13.5" customHeight="1"/>
    <row r="62" ht="13.5" customHeight="1"/>
  </sheetData>
  <sheetProtection/>
  <mergeCells count="17">
    <mergeCell ref="J3:K3"/>
    <mergeCell ref="I2:K2"/>
    <mergeCell ref="A3:A5"/>
    <mergeCell ref="B3:C3"/>
    <mergeCell ref="D3:E3"/>
    <mergeCell ref="F3:G3"/>
    <mergeCell ref="H3:I3"/>
    <mergeCell ref="B4:B5"/>
    <mergeCell ref="C4:C5"/>
    <mergeCell ref="D4:D5"/>
    <mergeCell ref="I4:I5"/>
    <mergeCell ref="J4:J5"/>
    <mergeCell ref="K4:K5"/>
    <mergeCell ref="E4:E5"/>
    <mergeCell ref="F4:F5"/>
    <mergeCell ref="G4:G5"/>
    <mergeCell ref="H4:H5"/>
  </mergeCells>
  <printOptions/>
  <pageMargins left="0.75" right="0.2" top="1" bottom="1" header="0.512" footer="0.51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X93"/>
  <sheetViews>
    <sheetView view="pageBreakPreview" zoomScaleSheetLayoutView="100" zoomScalePageLayoutView="0" workbookViewId="0" topLeftCell="A1">
      <selection activeCell="F39" sqref="F39"/>
    </sheetView>
  </sheetViews>
  <sheetFormatPr defaultColWidth="9.00390625" defaultRowHeight="13.5"/>
  <cols>
    <col min="1" max="1" width="2.375" style="47" customWidth="1"/>
    <col min="2" max="2" width="11.00390625" style="47" customWidth="1"/>
    <col min="3" max="3" width="2.25390625" style="47" customWidth="1"/>
    <col min="4" max="4" width="7.625" style="47" customWidth="1"/>
    <col min="5" max="6" width="7.625" style="77" customWidth="1"/>
    <col min="7" max="7" width="10.625" style="77" customWidth="1"/>
    <col min="8" max="8" width="9.375" style="77" customWidth="1"/>
    <col min="9" max="9" width="9.625" style="77" customWidth="1"/>
    <col min="10" max="10" width="9.25390625" style="47" customWidth="1"/>
    <col min="11" max="13" width="7.625" style="47" customWidth="1"/>
    <col min="14" max="14" width="8.00390625" style="47" customWidth="1"/>
    <col min="15" max="15" width="9.125" style="47" customWidth="1"/>
    <col min="16" max="16" width="9.25390625" style="47" customWidth="1"/>
    <col min="17" max="16384" width="9.00390625" style="47" customWidth="1"/>
  </cols>
  <sheetData>
    <row r="1" spans="1:12" ht="14.25">
      <c r="A1" s="725" t="s">
        <v>68</v>
      </c>
      <c r="B1" s="725"/>
      <c r="C1" s="725"/>
      <c r="D1" s="725"/>
      <c r="E1" s="725"/>
      <c r="F1" s="725"/>
      <c r="G1" s="725"/>
      <c r="H1" s="725"/>
      <c r="I1" s="725"/>
      <c r="J1" s="725"/>
      <c r="K1" s="725"/>
      <c r="L1" s="725"/>
    </row>
    <row r="2" spans="1:16" ht="14.25" thickBot="1">
      <c r="A2" s="48"/>
      <c r="B2" s="48"/>
      <c r="C2" s="48"/>
      <c r="D2" s="48"/>
      <c r="E2" s="49"/>
      <c r="F2" s="49"/>
      <c r="G2" s="49"/>
      <c r="H2" s="49"/>
      <c r="I2" s="49"/>
      <c r="J2" s="48"/>
      <c r="K2" s="48"/>
      <c r="L2" s="48"/>
      <c r="M2" s="48"/>
      <c r="N2" s="48"/>
      <c r="O2" s="48"/>
      <c r="P2" s="50" t="s">
        <v>743</v>
      </c>
    </row>
    <row r="3" spans="1:23" ht="26.25" customHeight="1">
      <c r="A3" s="729" t="s">
        <v>12</v>
      </c>
      <c r="B3" s="729"/>
      <c r="C3" s="730"/>
      <c r="D3" s="726" t="s">
        <v>69</v>
      </c>
      <c r="E3" s="727"/>
      <c r="F3" s="727"/>
      <c r="G3" s="727"/>
      <c r="H3" s="727"/>
      <c r="I3" s="728"/>
      <c r="J3" s="726" t="s">
        <v>61</v>
      </c>
      <c r="K3" s="727"/>
      <c r="L3" s="727"/>
      <c r="M3" s="727"/>
      <c r="N3" s="727"/>
      <c r="O3" s="727"/>
      <c r="P3" s="727"/>
      <c r="Q3" s="51"/>
      <c r="R3" s="716" t="s">
        <v>29</v>
      </c>
      <c r="S3" s="718" t="s">
        <v>63</v>
      </c>
      <c r="T3" s="720" t="s">
        <v>64</v>
      </c>
      <c r="U3" s="720" t="s">
        <v>65</v>
      </c>
      <c r="V3" s="720" t="s">
        <v>66</v>
      </c>
      <c r="W3" s="714" t="s">
        <v>67</v>
      </c>
    </row>
    <row r="4" spans="1:23" ht="14.25" customHeight="1">
      <c r="A4" s="731"/>
      <c r="B4" s="731"/>
      <c r="C4" s="732"/>
      <c r="D4" s="738" t="s">
        <v>29</v>
      </c>
      <c r="E4" s="740" t="s">
        <v>62</v>
      </c>
      <c r="F4" s="742" t="s">
        <v>697</v>
      </c>
      <c r="G4" s="52"/>
      <c r="H4" s="735" t="s">
        <v>70</v>
      </c>
      <c r="I4" s="735" t="s">
        <v>71</v>
      </c>
      <c r="J4" s="716" t="s">
        <v>29</v>
      </c>
      <c r="K4" s="718" t="s">
        <v>63</v>
      </c>
      <c r="L4" s="720" t="s">
        <v>64</v>
      </c>
      <c r="M4" s="720" t="s">
        <v>65</v>
      </c>
      <c r="N4" s="720" t="s">
        <v>66</v>
      </c>
      <c r="O4" s="714" t="s">
        <v>67</v>
      </c>
      <c r="P4" s="722" t="s">
        <v>72</v>
      </c>
      <c r="Q4" s="51"/>
      <c r="R4" s="716"/>
      <c r="S4" s="718"/>
      <c r="T4" s="720"/>
      <c r="U4" s="720"/>
      <c r="V4" s="720"/>
      <c r="W4" s="714"/>
    </row>
    <row r="5" spans="1:23" ht="14.25" customHeight="1">
      <c r="A5" s="731"/>
      <c r="B5" s="731"/>
      <c r="C5" s="732"/>
      <c r="D5" s="738"/>
      <c r="E5" s="740"/>
      <c r="F5" s="743"/>
      <c r="G5" s="745" t="s">
        <v>73</v>
      </c>
      <c r="H5" s="736"/>
      <c r="I5" s="736"/>
      <c r="J5" s="716"/>
      <c r="K5" s="718"/>
      <c r="L5" s="720"/>
      <c r="M5" s="720"/>
      <c r="N5" s="720"/>
      <c r="O5" s="714"/>
      <c r="P5" s="723"/>
      <c r="Q5" s="51"/>
      <c r="R5" s="716"/>
      <c r="S5" s="718"/>
      <c r="T5" s="720"/>
      <c r="U5" s="720"/>
      <c r="V5" s="720"/>
      <c r="W5" s="714"/>
    </row>
    <row r="6" spans="1:23" ht="14.25" customHeight="1">
      <c r="A6" s="731"/>
      <c r="B6" s="731"/>
      <c r="C6" s="732"/>
      <c r="D6" s="738"/>
      <c r="E6" s="740"/>
      <c r="F6" s="743"/>
      <c r="G6" s="746"/>
      <c r="H6" s="736"/>
      <c r="I6" s="736"/>
      <c r="J6" s="716"/>
      <c r="K6" s="718"/>
      <c r="L6" s="720"/>
      <c r="M6" s="720"/>
      <c r="N6" s="720"/>
      <c r="O6" s="714"/>
      <c r="P6" s="723"/>
      <c r="Q6" s="51"/>
      <c r="R6" s="716"/>
      <c r="S6" s="718"/>
      <c r="T6" s="720"/>
      <c r="U6" s="720"/>
      <c r="V6" s="720"/>
      <c r="W6" s="714"/>
    </row>
    <row r="7" spans="1:23" ht="14.25" customHeight="1">
      <c r="A7" s="731"/>
      <c r="B7" s="731"/>
      <c r="C7" s="732"/>
      <c r="D7" s="738"/>
      <c r="E7" s="740"/>
      <c r="F7" s="743"/>
      <c r="G7" s="746"/>
      <c r="H7" s="736"/>
      <c r="I7" s="736"/>
      <c r="J7" s="716"/>
      <c r="K7" s="718"/>
      <c r="L7" s="720"/>
      <c r="M7" s="720"/>
      <c r="N7" s="720"/>
      <c r="O7" s="714"/>
      <c r="P7" s="723"/>
      <c r="Q7" s="51"/>
      <c r="R7" s="717"/>
      <c r="S7" s="719"/>
      <c r="T7" s="721"/>
      <c r="U7" s="721"/>
      <c r="V7" s="721"/>
      <c r="W7" s="715"/>
    </row>
    <row r="8" spans="1:16" ht="14.25" customHeight="1">
      <c r="A8" s="733"/>
      <c r="B8" s="733"/>
      <c r="C8" s="734"/>
      <c r="D8" s="739"/>
      <c r="E8" s="741"/>
      <c r="F8" s="744"/>
      <c r="G8" s="747"/>
      <c r="H8" s="737"/>
      <c r="I8" s="737"/>
      <c r="J8" s="717"/>
      <c r="K8" s="719"/>
      <c r="L8" s="721"/>
      <c r="M8" s="721"/>
      <c r="N8" s="721"/>
      <c r="O8" s="715"/>
      <c r="P8" s="724"/>
    </row>
    <row r="9" spans="1:23" s="60" customFormat="1" ht="14.25" customHeight="1">
      <c r="A9" s="53"/>
      <c r="B9" s="54" t="s">
        <v>74</v>
      </c>
      <c r="C9" s="55"/>
      <c r="D9" s="537">
        <f>D11+D21+D34+D45+D60+D66+D80+D82</f>
        <v>130</v>
      </c>
      <c r="E9" s="56">
        <f aca="true" t="shared" si="0" ref="E9:P9">E11+E21+E34+E45+E60+E66+E80+E82</f>
        <v>23</v>
      </c>
      <c r="F9" s="538">
        <f t="shared" si="0"/>
        <v>107</v>
      </c>
      <c r="G9" s="57">
        <f t="shared" si="0"/>
        <v>51</v>
      </c>
      <c r="H9" s="58">
        <f t="shared" si="0"/>
        <v>9</v>
      </c>
      <c r="I9" s="58">
        <f t="shared" si="0"/>
        <v>54</v>
      </c>
      <c r="J9" s="539">
        <f t="shared" si="0"/>
        <v>26344</v>
      </c>
      <c r="K9" s="540">
        <f t="shared" si="0"/>
        <v>6587</v>
      </c>
      <c r="L9" s="69">
        <f>L11+L21+L34+L45+L60+L66+L80+L82</f>
        <v>32</v>
      </c>
      <c r="M9" s="69">
        <f>M11+M21+M34+M45+M60+M66+M80+M82</f>
        <v>134</v>
      </c>
      <c r="N9" s="69">
        <f t="shared" si="0"/>
        <v>4000</v>
      </c>
      <c r="O9" s="541">
        <f t="shared" si="0"/>
        <v>15591</v>
      </c>
      <c r="P9" s="57">
        <f t="shared" si="0"/>
        <v>4391</v>
      </c>
      <c r="Q9" s="59" t="s">
        <v>838</v>
      </c>
      <c r="R9" s="47">
        <v>26344</v>
      </c>
      <c r="S9" s="47">
        <v>6587</v>
      </c>
      <c r="T9" s="47">
        <v>32</v>
      </c>
      <c r="U9" s="47">
        <v>134</v>
      </c>
      <c r="V9" s="47">
        <v>4000</v>
      </c>
      <c r="W9" s="47">
        <v>15591</v>
      </c>
    </row>
    <row r="10" spans="1:24" ht="14.25" customHeight="1">
      <c r="A10" s="51"/>
      <c r="B10" s="61"/>
      <c r="C10" s="62"/>
      <c r="D10" s="542"/>
      <c r="E10" s="63"/>
      <c r="F10" s="64"/>
      <c r="G10" s="65"/>
      <c r="H10" s="66"/>
      <c r="I10" s="66"/>
      <c r="J10" s="543"/>
      <c r="K10" s="544"/>
      <c r="L10" s="64"/>
      <c r="M10" s="64"/>
      <c r="N10" s="64"/>
      <c r="O10" s="545"/>
      <c r="P10" s="65"/>
      <c r="Q10" s="484" t="s">
        <v>724</v>
      </c>
      <c r="R10" s="51">
        <v>26621</v>
      </c>
      <c r="S10" s="47">
        <v>6649</v>
      </c>
      <c r="T10" s="47">
        <v>32</v>
      </c>
      <c r="U10" s="47">
        <v>134</v>
      </c>
      <c r="V10" s="47">
        <v>4031</v>
      </c>
      <c r="W10" s="47">
        <v>15775</v>
      </c>
      <c r="X10" s="47">
        <v>4128</v>
      </c>
    </row>
    <row r="11" spans="1:24" s="60" customFormat="1" ht="14.25" customHeight="1">
      <c r="A11" s="53"/>
      <c r="B11" s="54" t="s">
        <v>75</v>
      </c>
      <c r="C11" s="68"/>
      <c r="D11" s="546">
        <f>SUM(D12:D19)</f>
        <v>32</v>
      </c>
      <c r="E11" s="56">
        <f aca="true" t="shared" si="1" ref="E11:P11">SUM(E12:E19)</f>
        <v>8</v>
      </c>
      <c r="F11" s="69">
        <f t="shared" si="1"/>
        <v>24</v>
      </c>
      <c r="G11" s="57">
        <f t="shared" si="1"/>
        <v>9</v>
      </c>
      <c r="H11" s="58">
        <f t="shared" si="1"/>
        <v>3</v>
      </c>
      <c r="I11" s="58">
        <f t="shared" si="1"/>
        <v>17</v>
      </c>
      <c r="J11" s="547">
        <f t="shared" si="1"/>
        <v>6251</v>
      </c>
      <c r="K11" s="540">
        <f t="shared" si="1"/>
        <v>1616</v>
      </c>
      <c r="L11" s="69">
        <f t="shared" si="1"/>
        <v>8</v>
      </c>
      <c r="M11" s="69">
        <f t="shared" si="1"/>
        <v>26</v>
      </c>
      <c r="N11" s="69">
        <f t="shared" si="1"/>
        <v>433</v>
      </c>
      <c r="O11" s="541">
        <f t="shared" si="1"/>
        <v>4168</v>
      </c>
      <c r="P11" s="57">
        <f t="shared" si="1"/>
        <v>1014</v>
      </c>
      <c r="Q11" s="59" t="s">
        <v>725</v>
      </c>
      <c r="R11" s="482">
        <v>27987</v>
      </c>
      <c r="S11" s="483">
        <v>7298</v>
      </c>
      <c r="T11" s="60">
        <v>36</v>
      </c>
      <c r="U11" s="60">
        <v>186</v>
      </c>
      <c r="V11" s="483">
        <v>4331</v>
      </c>
      <c r="W11" s="483">
        <v>16136</v>
      </c>
      <c r="X11" s="483">
        <v>3757</v>
      </c>
    </row>
    <row r="12" spans="1:24" ht="14.25" customHeight="1">
      <c r="A12" s="51"/>
      <c r="B12" s="61" t="s">
        <v>76</v>
      </c>
      <c r="C12" s="62"/>
      <c r="D12" s="542">
        <v>21</v>
      </c>
      <c r="E12" s="63">
        <v>6</v>
      </c>
      <c r="F12" s="64">
        <v>15</v>
      </c>
      <c r="G12" s="65">
        <v>5</v>
      </c>
      <c r="H12" s="66">
        <v>2</v>
      </c>
      <c r="I12" s="66">
        <v>11</v>
      </c>
      <c r="J12" s="543">
        <v>4418</v>
      </c>
      <c r="K12" s="544">
        <v>1228</v>
      </c>
      <c r="L12" s="64">
        <v>8</v>
      </c>
      <c r="M12" s="64">
        <v>14</v>
      </c>
      <c r="N12" s="64">
        <v>240</v>
      </c>
      <c r="O12" s="545">
        <v>2928</v>
      </c>
      <c r="P12" s="65">
        <v>788</v>
      </c>
      <c r="Q12" s="67"/>
      <c r="R12" s="485">
        <f>R9-R10</f>
        <v>-277</v>
      </c>
      <c r="S12" s="485">
        <f aca="true" t="shared" si="2" ref="S12:X12">S9-S10</f>
        <v>-62</v>
      </c>
      <c r="T12" s="485">
        <f t="shared" si="2"/>
        <v>0</v>
      </c>
      <c r="U12" s="485">
        <f t="shared" si="2"/>
        <v>0</v>
      </c>
      <c r="V12" s="485">
        <f t="shared" si="2"/>
        <v>-31</v>
      </c>
      <c r="W12" s="485">
        <f t="shared" si="2"/>
        <v>-184</v>
      </c>
      <c r="X12" s="485">
        <f t="shared" si="2"/>
        <v>-4128</v>
      </c>
    </row>
    <row r="13" spans="1:18" ht="14.25">
      <c r="A13" s="51"/>
      <c r="B13" s="61" t="s">
        <v>77</v>
      </c>
      <c r="C13" s="62"/>
      <c r="D13" s="542">
        <v>3</v>
      </c>
      <c r="E13" s="63" t="s">
        <v>30</v>
      </c>
      <c r="F13" s="64">
        <v>3</v>
      </c>
      <c r="G13" s="65">
        <v>1</v>
      </c>
      <c r="H13" s="66" t="s">
        <v>30</v>
      </c>
      <c r="I13" s="66">
        <v>2</v>
      </c>
      <c r="J13" s="543">
        <v>498</v>
      </c>
      <c r="K13" s="544" t="s">
        <v>30</v>
      </c>
      <c r="L13" s="64" t="s">
        <v>30</v>
      </c>
      <c r="M13" s="64" t="s">
        <v>30</v>
      </c>
      <c r="N13" s="64">
        <v>62</v>
      </c>
      <c r="O13" s="545">
        <v>436</v>
      </c>
      <c r="P13" s="65" t="s">
        <v>30</v>
      </c>
      <c r="Q13" s="67"/>
      <c r="R13" s="51"/>
    </row>
    <row r="14" spans="1:20" ht="14.25">
      <c r="A14" s="51"/>
      <c r="B14" s="61" t="s">
        <v>78</v>
      </c>
      <c r="C14" s="62"/>
      <c r="D14" s="542">
        <v>4</v>
      </c>
      <c r="E14" s="63">
        <v>1</v>
      </c>
      <c r="F14" s="64">
        <v>3</v>
      </c>
      <c r="G14" s="65">
        <v>2</v>
      </c>
      <c r="H14" s="66">
        <v>1</v>
      </c>
      <c r="I14" s="66">
        <v>1</v>
      </c>
      <c r="J14" s="543">
        <v>551</v>
      </c>
      <c r="K14" s="544">
        <v>176</v>
      </c>
      <c r="L14" s="64" t="s">
        <v>30</v>
      </c>
      <c r="M14" s="64" t="s">
        <v>30</v>
      </c>
      <c r="N14" s="64">
        <v>91</v>
      </c>
      <c r="O14" s="545">
        <v>284</v>
      </c>
      <c r="P14" s="65">
        <v>226</v>
      </c>
      <c r="Q14" s="67"/>
      <c r="R14" s="51"/>
      <c r="S14" s="486" t="s">
        <v>726</v>
      </c>
      <c r="T14" s="51">
        <v>26621</v>
      </c>
    </row>
    <row r="15" spans="1:20" ht="14.25">
      <c r="A15" s="51"/>
      <c r="B15" s="61" t="s">
        <v>31</v>
      </c>
      <c r="C15" s="62"/>
      <c r="D15" s="542">
        <v>2</v>
      </c>
      <c r="E15" s="63">
        <v>1</v>
      </c>
      <c r="F15" s="64">
        <v>1</v>
      </c>
      <c r="G15" s="65">
        <v>1</v>
      </c>
      <c r="H15" s="66" t="s">
        <v>30</v>
      </c>
      <c r="I15" s="66">
        <v>1</v>
      </c>
      <c r="J15" s="543">
        <v>383</v>
      </c>
      <c r="K15" s="544">
        <v>212</v>
      </c>
      <c r="L15" s="64" t="s">
        <v>30</v>
      </c>
      <c r="M15" s="64" t="s">
        <v>30</v>
      </c>
      <c r="N15" s="64">
        <v>40</v>
      </c>
      <c r="O15" s="545">
        <v>131</v>
      </c>
      <c r="P15" s="65" t="s">
        <v>30</v>
      </c>
      <c r="Q15" s="67"/>
      <c r="R15" s="51"/>
      <c r="S15" s="486" t="s">
        <v>727</v>
      </c>
      <c r="T15" s="47">
        <v>6649</v>
      </c>
    </row>
    <row r="16" spans="1:20" ht="14.25">
      <c r="A16" s="51"/>
      <c r="B16" s="61" t="s">
        <v>6</v>
      </c>
      <c r="C16" s="62"/>
      <c r="D16" s="542" t="s">
        <v>30</v>
      </c>
      <c r="E16" s="63" t="s">
        <v>30</v>
      </c>
      <c r="F16" s="64" t="s">
        <v>30</v>
      </c>
      <c r="G16" s="65" t="s">
        <v>30</v>
      </c>
      <c r="H16" s="66" t="s">
        <v>30</v>
      </c>
      <c r="I16" s="66" t="s">
        <v>30</v>
      </c>
      <c r="J16" s="543" t="s">
        <v>30</v>
      </c>
      <c r="K16" s="544" t="s">
        <v>30</v>
      </c>
      <c r="L16" s="64" t="s">
        <v>30</v>
      </c>
      <c r="M16" s="64" t="s">
        <v>30</v>
      </c>
      <c r="N16" s="64" t="s">
        <v>30</v>
      </c>
      <c r="O16" s="545" t="s">
        <v>30</v>
      </c>
      <c r="P16" s="65" t="s">
        <v>30</v>
      </c>
      <c r="Q16" s="67"/>
      <c r="R16" s="51"/>
      <c r="S16" s="487" t="s">
        <v>728</v>
      </c>
      <c r="T16" s="47">
        <v>32</v>
      </c>
    </row>
    <row r="17" spans="1:20" ht="14.25">
      <c r="A17" s="51"/>
      <c r="B17" s="61" t="s">
        <v>79</v>
      </c>
      <c r="C17" s="62"/>
      <c r="D17" s="542">
        <v>1</v>
      </c>
      <c r="E17" s="63" t="s">
        <v>30</v>
      </c>
      <c r="F17" s="64">
        <v>1</v>
      </c>
      <c r="G17" s="65" t="s">
        <v>30</v>
      </c>
      <c r="H17" s="66" t="s">
        <v>30</v>
      </c>
      <c r="I17" s="66">
        <v>1</v>
      </c>
      <c r="J17" s="543">
        <v>311</v>
      </c>
      <c r="K17" s="544" t="s">
        <v>30</v>
      </c>
      <c r="L17" s="64" t="s">
        <v>30</v>
      </c>
      <c r="M17" s="64">
        <v>12</v>
      </c>
      <c r="N17" s="64" t="s">
        <v>30</v>
      </c>
      <c r="O17" s="545">
        <v>299</v>
      </c>
      <c r="P17" s="65" t="s">
        <v>30</v>
      </c>
      <c r="Q17" s="67"/>
      <c r="R17" s="51"/>
      <c r="S17" s="487" t="s">
        <v>729</v>
      </c>
      <c r="T17" s="47">
        <v>134</v>
      </c>
    </row>
    <row r="18" spans="1:20" ht="14.25">
      <c r="A18" s="51"/>
      <c r="B18" s="61" t="s">
        <v>80</v>
      </c>
      <c r="C18" s="62"/>
      <c r="D18" s="542">
        <v>1</v>
      </c>
      <c r="E18" s="63" t="s">
        <v>30</v>
      </c>
      <c r="F18" s="64">
        <v>1</v>
      </c>
      <c r="G18" s="65" t="s">
        <v>30</v>
      </c>
      <c r="H18" s="66" t="s">
        <v>30</v>
      </c>
      <c r="I18" s="66">
        <v>1</v>
      </c>
      <c r="J18" s="543">
        <v>90</v>
      </c>
      <c r="K18" s="544" t="s">
        <v>30</v>
      </c>
      <c r="L18" s="64" t="s">
        <v>30</v>
      </c>
      <c r="M18" s="64" t="s">
        <v>30</v>
      </c>
      <c r="N18" s="64" t="s">
        <v>30</v>
      </c>
      <c r="O18" s="545">
        <v>90</v>
      </c>
      <c r="P18" s="65" t="s">
        <v>30</v>
      </c>
      <c r="Q18" s="67"/>
      <c r="R18" s="51"/>
      <c r="S18" s="486" t="s">
        <v>730</v>
      </c>
      <c r="T18" s="47">
        <v>4031</v>
      </c>
    </row>
    <row r="19" spans="1:20" ht="14.25">
      <c r="A19" s="51"/>
      <c r="B19" s="61" t="s">
        <v>81</v>
      </c>
      <c r="C19" s="62"/>
      <c r="D19" s="542" t="s">
        <v>30</v>
      </c>
      <c r="E19" s="63" t="s">
        <v>30</v>
      </c>
      <c r="F19" s="64" t="s">
        <v>30</v>
      </c>
      <c r="G19" s="65" t="s">
        <v>30</v>
      </c>
      <c r="H19" s="66" t="s">
        <v>30</v>
      </c>
      <c r="I19" s="66" t="s">
        <v>30</v>
      </c>
      <c r="J19" s="543" t="s">
        <v>30</v>
      </c>
      <c r="K19" s="544" t="s">
        <v>30</v>
      </c>
      <c r="L19" s="64" t="s">
        <v>30</v>
      </c>
      <c r="M19" s="64" t="s">
        <v>30</v>
      </c>
      <c r="N19" s="64" t="s">
        <v>30</v>
      </c>
      <c r="O19" s="545" t="s">
        <v>30</v>
      </c>
      <c r="P19" s="65" t="s">
        <v>30</v>
      </c>
      <c r="Q19" s="67"/>
      <c r="R19" s="51"/>
      <c r="S19" s="486" t="s">
        <v>731</v>
      </c>
      <c r="T19" s="47">
        <v>15775</v>
      </c>
    </row>
    <row r="20" spans="1:18" ht="14.25">
      <c r="A20" s="51"/>
      <c r="B20" s="61"/>
      <c r="C20" s="62"/>
      <c r="D20" s="542"/>
      <c r="E20" s="63"/>
      <c r="F20" s="64"/>
      <c r="G20" s="65"/>
      <c r="H20" s="66"/>
      <c r="I20" s="66"/>
      <c r="J20" s="543"/>
      <c r="K20" s="544"/>
      <c r="L20" s="64"/>
      <c r="M20" s="64"/>
      <c r="N20" s="64"/>
      <c r="O20" s="545"/>
      <c r="P20" s="65"/>
      <c r="Q20" s="67"/>
      <c r="R20" s="51"/>
    </row>
    <row r="21" spans="1:18" s="60" customFormat="1" ht="14.25" customHeight="1">
      <c r="A21" s="53"/>
      <c r="B21" s="54" t="s">
        <v>82</v>
      </c>
      <c r="C21" s="68"/>
      <c r="D21" s="546">
        <f>SUM(D22:D32)</f>
        <v>11</v>
      </c>
      <c r="E21" s="540">
        <f aca="true" t="shared" si="3" ref="E21:P21">SUM(E22:E32)</f>
        <v>1</v>
      </c>
      <c r="F21" s="69">
        <f t="shared" si="3"/>
        <v>10</v>
      </c>
      <c r="G21" s="57">
        <f t="shared" si="3"/>
        <v>5</v>
      </c>
      <c r="H21" s="58">
        <f t="shared" si="3"/>
        <v>0</v>
      </c>
      <c r="I21" s="58">
        <f t="shared" si="3"/>
        <v>4</v>
      </c>
      <c r="J21" s="547">
        <f t="shared" si="3"/>
        <v>1481</v>
      </c>
      <c r="K21" s="56">
        <f t="shared" si="3"/>
        <v>175</v>
      </c>
      <c r="L21" s="540">
        <f t="shared" si="3"/>
        <v>6</v>
      </c>
      <c r="M21" s="69">
        <f t="shared" si="3"/>
        <v>0</v>
      </c>
      <c r="N21" s="540">
        <f t="shared" si="3"/>
        <v>381</v>
      </c>
      <c r="O21" s="548">
        <f t="shared" si="3"/>
        <v>919</v>
      </c>
      <c r="P21" s="57">
        <f t="shared" si="3"/>
        <v>0</v>
      </c>
      <c r="Q21" s="59"/>
      <c r="R21" s="53"/>
    </row>
    <row r="22" spans="1:18" ht="14.25">
      <c r="A22" s="51"/>
      <c r="B22" s="61" t="s">
        <v>83</v>
      </c>
      <c r="C22" s="62"/>
      <c r="D22" s="542">
        <v>7</v>
      </c>
      <c r="E22" s="63">
        <v>1</v>
      </c>
      <c r="F22" s="64">
        <v>6</v>
      </c>
      <c r="G22" s="65">
        <v>3</v>
      </c>
      <c r="H22" s="66" t="s">
        <v>30</v>
      </c>
      <c r="I22" s="66">
        <v>3</v>
      </c>
      <c r="J22" s="543">
        <v>1094</v>
      </c>
      <c r="K22" s="544">
        <v>175</v>
      </c>
      <c r="L22" s="64">
        <v>6</v>
      </c>
      <c r="M22" s="64" t="s">
        <v>30</v>
      </c>
      <c r="N22" s="64">
        <v>210</v>
      </c>
      <c r="O22" s="545">
        <v>703</v>
      </c>
      <c r="P22" s="65" t="s">
        <v>30</v>
      </c>
      <c r="Q22" s="67"/>
      <c r="R22" s="51"/>
    </row>
    <row r="23" spans="1:18" ht="14.25">
      <c r="A23" s="51"/>
      <c r="B23" s="61" t="s">
        <v>84</v>
      </c>
      <c r="C23" s="62"/>
      <c r="D23" s="542">
        <v>1</v>
      </c>
      <c r="E23" s="63" t="s">
        <v>30</v>
      </c>
      <c r="F23" s="64">
        <v>1</v>
      </c>
      <c r="G23" s="65" t="s">
        <v>30</v>
      </c>
      <c r="H23" s="66" t="s">
        <v>30</v>
      </c>
      <c r="I23" s="66" t="s">
        <v>30</v>
      </c>
      <c r="J23" s="543">
        <v>40</v>
      </c>
      <c r="K23" s="544" t="s">
        <v>30</v>
      </c>
      <c r="L23" s="64" t="s">
        <v>30</v>
      </c>
      <c r="M23" s="64" t="s">
        <v>30</v>
      </c>
      <c r="N23" s="64" t="s">
        <v>30</v>
      </c>
      <c r="O23" s="545">
        <v>40</v>
      </c>
      <c r="P23" s="65" t="s">
        <v>30</v>
      </c>
      <c r="Q23" s="67"/>
      <c r="R23" s="51"/>
    </row>
    <row r="24" spans="1:18" ht="14.25">
      <c r="A24" s="51"/>
      <c r="B24" s="61" t="s">
        <v>85</v>
      </c>
      <c r="C24" s="62"/>
      <c r="D24" s="542" t="s">
        <v>30</v>
      </c>
      <c r="E24" s="63" t="s">
        <v>30</v>
      </c>
      <c r="F24" s="64" t="s">
        <v>30</v>
      </c>
      <c r="G24" s="65" t="s">
        <v>30</v>
      </c>
      <c r="H24" s="66" t="s">
        <v>30</v>
      </c>
      <c r="I24" s="66" t="s">
        <v>30</v>
      </c>
      <c r="J24" s="543" t="s">
        <v>30</v>
      </c>
      <c r="K24" s="544" t="s">
        <v>30</v>
      </c>
      <c r="L24" s="64" t="s">
        <v>30</v>
      </c>
      <c r="M24" s="64" t="s">
        <v>30</v>
      </c>
      <c r="N24" s="64" t="s">
        <v>30</v>
      </c>
      <c r="O24" s="545" t="s">
        <v>30</v>
      </c>
      <c r="P24" s="65" t="s">
        <v>30</v>
      </c>
      <c r="Q24" s="67"/>
      <c r="R24" s="51"/>
    </row>
    <row r="25" spans="1:18" ht="14.25">
      <c r="A25" s="51"/>
      <c r="B25" s="61" t="s">
        <v>86</v>
      </c>
      <c r="C25" s="62"/>
      <c r="D25" s="542" t="s">
        <v>30</v>
      </c>
      <c r="E25" s="63" t="s">
        <v>30</v>
      </c>
      <c r="F25" s="64" t="s">
        <v>30</v>
      </c>
      <c r="G25" s="65" t="s">
        <v>30</v>
      </c>
      <c r="H25" s="66" t="s">
        <v>30</v>
      </c>
      <c r="I25" s="66" t="s">
        <v>30</v>
      </c>
      <c r="J25" s="543" t="s">
        <v>30</v>
      </c>
      <c r="K25" s="544" t="s">
        <v>30</v>
      </c>
      <c r="L25" s="64" t="s">
        <v>30</v>
      </c>
      <c r="M25" s="64" t="s">
        <v>30</v>
      </c>
      <c r="N25" s="64" t="s">
        <v>30</v>
      </c>
      <c r="O25" s="545" t="s">
        <v>30</v>
      </c>
      <c r="P25" s="65" t="s">
        <v>30</v>
      </c>
      <c r="Q25" s="67"/>
      <c r="R25" s="51"/>
    </row>
    <row r="26" spans="1:18" ht="14.25">
      <c r="A26" s="51"/>
      <c r="B26" s="61" t="s">
        <v>87</v>
      </c>
      <c r="C26" s="62"/>
      <c r="D26" s="542" t="s">
        <v>30</v>
      </c>
      <c r="E26" s="63" t="s">
        <v>30</v>
      </c>
      <c r="F26" s="64" t="s">
        <v>30</v>
      </c>
      <c r="G26" s="65" t="s">
        <v>30</v>
      </c>
      <c r="H26" s="66" t="s">
        <v>30</v>
      </c>
      <c r="I26" s="66" t="s">
        <v>30</v>
      </c>
      <c r="J26" s="543" t="s">
        <v>30</v>
      </c>
      <c r="K26" s="544" t="s">
        <v>30</v>
      </c>
      <c r="L26" s="64" t="s">
        <v>30</v>
      </c>
      <c r="M26" s="64" t="s">
        <v>30</v>
      </c>
      <c r="N26" s="64" t="s">
        <v>30</v>
      </c>
      <c r="O26" s="545" t="s">
        <v>30</v>
      </c>
      <c r="P26" s="65" t="s">
        <v>30</v>
      </c>
      <c r="Q26" s="67"/>
      <c r="R26" s="51"/>
    </row>
    <row r="27" spans="1:18" ht="14.25">
      <c r="A27" s="51"/>
      <c r="B27" s="61" t="s">
        <v>88</v>
      </c>
      <c r="C27" s="62"/>
      <c r="D27" s="542" t="s">
        <v>30</v>
      </c>
      <c r="E27" s="63" t="s">
        <v>30</v>
      </c>
      <c r="F27" s="64" t="s">
        <v>30</v>
      </c>
      <c r="G27" s="65" t="s">
        <v>30</v>
      </c>
      <c r="H27" s="66" t="s">
        <v>30</v>
      </c>
      <c r="I27" s="66" t="s">
        <v>30</v>
      </c>
      <c r="J27" s="543" t="s">
        <v>30</v>
      </c>
      <c r="K27" s="544" t="s">
        <v>30</v>
      </c>
      <c r="L27" s="64" t="s">
        <v>30</v>
      </c>
      <c r="M27" s="64" t="s">
        <v>30</v>
      </c>
      <c r="N27" s="64" t="s">
        <v>30</v>
      </c>
      <c r="O27" s="545" t="s">
        <v>30</v>
      </c>
      <c r="P27" s="65" t="s">
        <v>30</v>
      </c>
      <c r="Q27" s="67"/>
      <c r="R27" s="51"/>
    </row>
    <row r="28" spans="1:18" ht="14.25">
      <c r="A28" s="51"/>
      <c r="B28" s="61" t="s">
        <v>89</v>
      </c>
      <c r="C28" s="62"/>
      <c r="D28" s="542">
        <v>1</v>
      </c>
      <c r="E28" s="63" t="s">
        <v>30</v>
      </c>
      <c r="F28" s="64">
        <v>1</v>
      </c>
      <c r="G28" s="65">
        <v>1</v>
      </c>
      <c r="H28" s="66" t="s">
        <v>30</v>
      </c>
      <c r="I28" s="66">
        <v>1</v>
      </c>
      <c r="J28" s="543">
        <v>142</v>
      </c>
      <c r="K28" s="544" t="s">
        <v>30</v>
      </c>
      <c r="L28" s="64" t="s">
        <v>30</v>
      </c>
      <c r="M28" s="64" t="s">
        <v>30</v>
      </c>
      <c r="N28" s="64">
        <v>112</v>
      </c>
      <c r="O28" s="545">
        <v>30</v>
      </c>
      <c r="P28" s="65" t="s">
        <v>30</v>
      </c>
      <c r="Q28" s="67"/>
      <c r="R28" s="51"/>
    </row>
    <row r="29" spans="1:18" ht="14.25">
      <c r="A29" s="51"/>
      <c r="B29" s="61" t="s">
        <v>90</v>
      </c>
      <c r="C29" s="62"/>
      <c r="D29" s="542" t="s">
        <v>30</v>
      </c>
      <c r="E29" s="63" t="s">
        <v>30</v>
      </c>
      <c r="F29" s="64" t="s">
        <v>30</v>
      </c>
      <c r="G29" s="65" t="s">
        <v>30</v>
      </c>
      <c r="H29" s="66" t="s">
        <v>30</v>
      </c>
      <c r="I29" s="66" t="s">
        <v>30</v>
      </c>
      <c r="J29" s="543" t="s">
        <v>30</v>
      </c>
      <c r="K29" s="544" t="s">
        <v>30</v>
      </c>
      <c r="L29" s="64" t="s">
        <v>30</v>
      </c>
      <c r="M29" s="64" t="s">
        <v>30</v>
      </c>
      <c r="N29" s="64" t="s">
        <v>30</v>
      </c>
      <c r="O29" s="545" t="s">
        <v>30</v>
      </c>
      <c r="P29" s="65" t="s">
        <v>30</v>
      </c>
      <c r="Q29" s="67"/>
      <c r="R29" s="51"/>
    </row>
    <row r="30" spans="1:18" ht="14.25">
      <c r="A30" s="51"/>
      <c r="B30" s="61" t="s">
        <v>91</v>
      </c>
      <c r="C30" s="62"/>
      <c r="D30" s="542" t="s">
        <v>30</v>
      </c>
      <c r="E30" s="63" t="s">
        <v>30</v>
      </c>
      <c r="F30" s="64" t="s">
        <v>30</v>
      </c>
      <c r="G30" s="65" t="s">
        <v>30</v>
      </c>
      <c r="H30" s="66" t="s">
        <v>30</v>
      </c>
      <c r="I30" s="66" t="s">
        <v>30</v>
      </c>
      <c r="J30" s="543" t="s">
        <v>30</v>
      </c>
      <c r="K30" s="544" t="s">
        <v>30</v>
      </c>
      <c r="L30" s="64" t="s">
        <v>30</v>
      </c>
      <c r="M30" s="64" t="s">
        <v>30</v>
      </c>
      <c r="N30" s="64" t="s">
        <v>30</v>
      </c>
      <c r="O30" s="545" t="s">
        <v>30</v>
      </c>
      <c r="P30" s="65" t="s">
        <v>30</v>
      </c>
      <c r="Q30" s="67"/>
      <c r="R30" s="51"/>
    </row>
    <row r="31" spans="1:18" ht="14.25">
      <c r="A31" s="51"/>
      <c r="B31" s="61" t="s">
        <v>92</v>
      </c>
      <c r="C31" s="62"/>
      <c r="D31" s="542">
        <v>1</v>
      </c>
      <c r="E31" s="63" t="s">
        <v>30</v>
      </c>
      <c r="F31" s="64">
        <v>1</v>
      </c>
      <c r="G31" s="65" t="s">
        <v>30</v>
      </c>
      <c r="H31" s="66" t="s">
        <v>30</v>
      </c>
      <c r="I31" s="66" t="s">
        <v>30</v>
      </c>
      <c r="J31" s="543">
        <v>86</v>
      </c>
      <c r="K31" s="544" t="s">
        <v>30</v>
      </c>
      <c r="L31" s="64" t="s">
        <v>30</v>
      </c>
      <c r="M31" s="64" t="s">
        <v>30</v>
      </c>
      <c r="N31" s="64" t="s">
        <v>30</v>
      </c>
      <c r="O31" s="545">
        <v>86</v>
      </c>
      <c r="P31" s="65" t="s">
        <v>30</v>
      </c>
      <c r="Q31" s="67"/>
      <c r="R31" s="51"/>
    </row>
    <row r="32" spans="1:18" ht="14.25">
      <c r="A32" s="51"/>
      <c r="B32" s="61" t="s">
        <v>93</v>
      </c>
      <c r="C32" s="62"/>
      <c r="D32" s="542">
        <v>1</v>
      </c>
      <c r="E32" s="63" t="s">
        <v>30</v>
      </c>
      <c r="F32" s="64">
        <v>1</v>
      </c>
      <c r="G32" s="65">
        <v>1</v>
      </c>
      <c r="H32" s="66" t="s">
        <v>30</v>
      </c>
      <c r="I32" s="66" t="s">
        <v>30</v>
      </c>
      <c r="J32" s="543">
        <v>119</v>
      </c>
      <c r="K32" s="544" t="s">
        <v>30</v>
      </c>
      <c r="L32" s="64" t="s">
        <v>30</v>
      </c>
      <c r="M32" s="64" t="s">
        <v>30</v>
      </c>
      <c r="N32" s="64">
        <v>59</v>
      </c>
      <c r="O32" s="545">
        <v>60</v>
      </c>
      <c r="P32" s="65" t="s">
        <v>30</v>
      </c>
      <c r="Q32" s="67"/>
      <c r="R32" s="51"/>
    </row>
    <row r="33" spans="1:18" ht="14.25">
      <c r="A33" s="51"/>
      <c r="B33" s="61"/>
      <c r="C33" s="62"/>
      <c r="D33" s="542"/>
      <c r="E33" s="63"/>
      <c r="F33" s="64"/>
      <c r="G33" s="65"/>
      <c r="H33" s="66"/>
      <c r="I33" s="66"/>
      <c r="J33" s="543"/>
      <c r="K33" s="544"/>
      <c r="L33" s="64"/>
      <c r="M33" s="64"/>
      <c r="N33" s="64"/>
      <c r="O33" s="545"/>
      <c r="P33" s="65"/>
      <c r="Q33" s="67"/>
      <c r="R33" s="51"/>
    </row>
    <row r="34" spans="1:18" s="60" customFormat="1" ht="14.25" customHeight="1">
      <c r="A34" s="53"/>
      <c r="B34" s="54" t="s">
        <v>94</v>
      </c>
      <c r="C34" s="68"/>
      <c r="D34" s="546">
        <f aca="true" t="shared" si="4" ref="D34:P34">SUM(D35:D43)</f>
        <v>9</v>
      </c>
      <c r="E34" s="56">
        <f t="shared" si="4"/>
        <v>2</v>
      </c>
      <c r="F34" s="69">
        <f t="shared" si="4"/>
        <v>7</v>
      </c>
      <c r="G34" s="57">
        <f t="shared" si="4"/>
        <v>3</v>
      </c>
      <c r="H34" s="58">
        <f t="shared" si="4"/>
        <v>0</v>
      </c>
      <c r="I34" s="58">
        <f t="shared" si="4"/>
        <v>5</v>
      </c>
      <c r="J34" s="547">
        <f t="shared" si="4"/>
        <v>1627</v>
      </c>
      <c r="K34" s="540">
        <f t="shared" si="4"/>
        <v>480</v>
      </c>
      <c r="L34" s="69">
        <f t="shared" si="4"/>
        <v>4</v>
      </c>
      <c r="M34" s="69">
        <f t="shared" si="4"/>
        <v>12</v>
      </c>
      <c r="N34" s="69">
        <f t="shared" si="4"/>
        <v>185</v>
      </c>
      <c r="O34" s="541">
        <f t="shared" si="4"/>
        <v>946</v>
      </c>
      <c r="P34" s="57">
        <f t="shared" si="4"/>
        <v>0</v>
      </c>
      <c r="Q34" s="59"/>
      <c r="R34" s="53"/>
    </row>
    <row r="35" spans="1:18" ht="14.25">
      <c r="A35" s="51"/>
      <c r="B35" s="61" t="s">
        <v>95</v>
      </c>
      <c r="C35" s="62"/>
      <c r="D35" s="542">
        <v>3</v>
      </c>
      <c r="E35" s="63" t="s">
        <v>30</v>
      </c>
      <c r="F35" s="64">
        <v>3</v>
      </c>
      <c r="G35" s="65">
        <v>1</v>
      </c>
      <c r="H35" s="66" t="s">
        <v>30</v>
      </c>
      <c r="I35" s="66">
        <v>3</v>
      </c>
      <c r="J35" s="543">
        <v>720</v>
      </c>
      <c r="K35" s="544" t="s">
        <v>30</v>
      </c>
      <c r="L35" s="64">
        <v>4</v>
      </c>
      <c r="M35" s="64">
        <v>12</v>
      </c>
      <c r="N35" s="64">
        <v>60</v>
      </c>
      <c r="O35" s="545">
        <v>644</v>
      </c>
      <c r="P35" s="65" t="s">
        <v>30</v>
      </c>
      <c r="Q35" s="67"/>
      <c r="R35" s="51"/>
    </row>
    <row r="36" spans="1:18" ht="14.25">
      <c r="A36" s="51"/>
      <c r="B36" s="61" t="s">
        <v>96</v>
      </c>
      <c r="C36" s="62"/>
      <c r="D36" s="542">
        <v>1</v>
      </c>
      <c r="E36" s="63" t="s">
        <v>30</v>
      </c>
      <c r="F36" s="64">
        <v>1</v>
      </c>
      <c r="G36" s="65" t="s">
        <v>30</v>
      </c>
      <c r="H36" s="66" t="s">
        <v>30</v>
      </c>
      <c r="I36" s="66" t="s">
        <v>30</v>
      </c>
      <c r="J36" s="543">
        <v>21</v>
      </c>
      <c r="K36" s="544" t="s">
        <v>30</v>
      </c>
      <c r="L36" s="64" t="s">
        <v>30</v>
      </c>
      <c r="M36" s="64" t="s">
        <v>30</v>
      </c>
      <c r="N36" s="64" t="s">
        <v>30</v>
      </c>
      <c r="O36" s="545">
        <v>21</v>
      </c>
      <c r="P36" s="65" t="s">
        <v>30</v>
      </c>
      <c r="Q36" s="67"/>
      <c r="R36" s="51"/>
    </row>
    <row r="37" spans="1:18" ht="14.25">
      <c r="A37" s="51"/>
      <c r="B37" s="61" t="s">
        <v>97</v>
      </c>
      <c r="C37" s="62"/>
      <c r="D37" s="542" t="s">
        <v>30</v>
      </c>
      <c r="E37" s="63" t="s">
        <v>30</v>
      </c>
      <c r="F37" s="64" t="s">
        <v>30</v>
      </c>
      <c r="G37" s="65" t="s">
        <v>30</v>
      </c>
      <c r="H37" s="66" t="s">
        <v>30</v>
      </c>
      <c r="I37" s="66" t="s">
        <v>30</v>
      </c>
      <c r="J37" s="543" t="s">
        <v>30</v>
      </c>
      <c r="K37" s="544" t="s">
        <v>30</v>
      </c>
      <c r="L37" s="64" t="s">
        <v>30</v>
      </c>
      <c r="M37" s="64" t="s">
        <v>30</v>
      </c>
      <c r="N37" s="64" t="s">
        <v>30</v>
      </c>
      <c r="O37" s="545" t="s">
        <v>30</v>
      </c>
      <c r="P37" s="65" t="s">
        <v>30</v>
      </c>
      <c r="Q37" s="67"/>
      <c r="R37" s="51"/>
    </row>
    <row r="38" spans="1:18" ht="14.25">
      <c r="A38" s="51"/>
      <c r="B38" s="61" t="s">
        <v>98</v>
      </c>
      <c r="C38" s="62"/>
      <c r="D38" s="542" t="s">
        <v>30</v>
      </c>
      <c r="E38" s="63" t="s">
        <v>30</v>
      </c>
      <c r="F38" s="64" t="s">
        <v>30</v>
      </c>
      <c r="G38" s="65" t="s">
        <v>30</v>
      </c>
      <c r="H38" s="66" t="s">
        <v>30</v>
      </c>
      <c r="I38" s="66" t="s">
        <v>30</v>
      </c>
      <c r="J38" s="543" t="s">
        <v>30</v>
      </c>
      <c r="K38" s="544" t="s">
        <v>30</v>
      </c>
      <c r="L38" s="64" t="s">
        <v>30</v>
      </c>
      <c r="M38" s="64" t="s">
        <v>30</v>
      </c>
      <c r="N38" s="64" t="s">
        <v>30</v>
      </c>
      <c r="O38" s="545" t="s">
        <v>30</v>
      </c>
      <c r="P38" s="65" t="s">
        <v>30</v>
      </c>
      <c r="Q38" s="67"/>
      <c r="R38" s="51"/>
    </row>
    <row r="39" spans="1:18" ht="14.25">
      <c r="A39" s="51"/>
      <c r="B39" s="61" t="s">
        <v>99</v>
      </c>
      <c r="C39" s="62"/>
      <c r="D39" s="542">
        <v>3</v>
      </c>
      <c r="E39" s="63">
        <v>2</v>
      </c>
      <c r="F39" s="64">
        <v>1</v>
      </c>
      <c r="G39" s="65">
        <v>1</v>
      </c>
      <c r="H39" s="66" t="s">
        <v>30</v>
      </c>
      <c r="I39" s="66">
        <v>1</v>
      </c>
      <c r="J39" s="543">
        <v>549</v>
      </c>
      <c r="K39" s="544">
        <v>356</v>
      </c>
      <c r="L39" s="64" t="s">
        <v>30</v>
      </c>
      <c r="M39" s="64" t="s">
        <v>30</v>
      </c>
      <c r="N39" s="64">
        <v>91</v>
      </c>
      <c r="O39" s="545">
        <v>102</v>
      </c>
      <c r="P39" s="65" t="s">
        <v>30</v>
      </c>
      <c r="Q39" s="67"/>
      <c r="R39" s="51"/>
    </row>
    <row r="40" spans="1:18" ht="14.25">
      <c r="A40" s="51"/>
      <c r="B40" s="61" t="s">
        <v>100</v>
      </c>
      <c r="C40" s="62"/>
      <c r="D40" s="542" t="s">
        <v>30</v>
      </c>
      <c r="E40" s="63" t="s">
        <v>30</v>
      </c>
      <c r="F40" s="64" t="s">
        <v>30</v>
      </c>
      <c r="G40" s="65" t="s">
        <v>30</v>
      </c>
      <c r="H40" s="66" t="s">
        <v>30</v>
      </c>
      <c r="I40" s="66" t="s">
        <v>30</v>
      </c>
      <c r="J40" s="543" t="s">
        <v>30</v>
      </c>
      <c r="K40" s="544" t="s">
        <v>30</v>
      </c>
      <c r="L40" s="64" t="s">
        <v>30</v>
      </c>
      <c r="M40" s="64" t="s">
        <v>30</v>
      </c>
      <c r="N40" s="64" t="s">
        <v>30</v>
      </c>
      <c r="O40" s="545" t="s">
        <v>30</v>
      </c>
      <c r="P40" s="65" t="s">
        <v>30</v>
      </c>
      <c r="Q40" s="67"/>
      <c r="R40" s="51"/>
    </row>
    <row r="41" spans="1:18" ht="14.25">
      <c r="A41" s="51"/>
      <c r="B41" s="61" t="s">
        <v>101</v>
      </c>
      <c r="C41" s="62"/>
      <c r="D41" s="542" t="s">
        <v>30</v>
      </c>
      <c r="E41" s="63" t="s">
        <v>30</v>
      </c>
      <c r="F41" s="64" t="s">
        <v>30</v>
      </c>
      <c r="G41" s="65" t="s">
        <v>30</v>
      </c>
      <c r="H41" s="66" t="s">
        <v>30</v>
      </c>
      <c r="I41" s="66" t="s">
        <v>30</v>
      </c>
      <c r="J41" s="543" t="s">
        <v>30</v>
      </c>
      <c r="K41" s="544" t="s">
        <v>30</v>
      </c>
      <c r="L41" s="64" t="s">
        <v>30</v>
      </c>
      <c r="M41" s="64" t="s">
        <v>30</v>
      </c>
      <c r="N41" s="64" t="s">
        <v>30</v>
      </c>
      <c r="O41" s="545" t="s">
        <v>30</v>
      </c>
      <c r="P41" s="65" t="s">
        <v>30</v>
      </c>
      <c r="Q41" s="67"/>
      <c r="R41" s="51"/>
    </row>
    <row r="42" spans="1:18" ht="14.25">
      <c r="A42" s="51"/>
      <c r="B42" s="61" t="s">
        <v>102</v>
      </c>
      <c r="C42" s="62"/>
      <c r="D42" s="542">
        <v>2</v>
      </c>
      <c r="E42" s="63" t="s">
        <v>30</v>
      </c>
      <c r="F42" s="64">
        <v>2</v>
      </c>
      <c r="G42" s="65">
        <v>1</v>
      </c>
      <c r="H42" s="66" t="s">
        <v>30</v>
      </c>
      <c r="I42" s="66">
        <v>1</v>
      </c>
      <c r="J42" s="543">
        <v>337</v>
      </c>
      <c r="K42" s="544">
        <v>124</v>
      </c>
      <c r="L42" s="64" t="s">
        <v>30</v>
      </c>
      <c r="M42" s="64" t="s">
        <v>30</v>
      </c>
      <c r="N42" s="64">
        <v>34</v>
      </c>
      <c r="O42" s="545">
        <v>179</v>
      </c>
      <c r="P42" s="65" t="s">
        <v>30</v>
      </c>
      <c r="Q42" s="67"/>
      <c r="R42" s="51"/>
    </row>
    <row r="43" spans="1:18" ht="14.25">
      <c r="A43" s="51"/>
      <c r="B43" s="61" t="s">
        <v>103</v>
      </c>
      <c r="C43" s="62"/>
      <c r="D43" s="542" t="s">
        <v>30</v>
      </c>
      <c r="E43" s="63" t="s">
        <v>30</v>
      </c>
      <c r="F43" s="64" t="s">
        <v>30</v>
      </c>
      <c r="G43" s="65" t="s">
        <v>30</v>
      </c>
      <c r="H43" s="66" t="s">
        <v>30</v>
      </c>
      <c r="I43" s="66" t="s">
        <v>30</v>
      </c>
      <c r="J43" s="543" t="s">
        <v>30</v>
      </c>
      <c r="K43" s="544" t="s">
        <v>30</v>
      </c>
      <c r="L43" s="64" t="s">
        <v>30</v>
      </c>
      <c r="M43" s="64" t="s">
        <v>30</v>
      </c>
      <c r="N43" s="64" t="s">
        <v>30</v>
      </c>
      <c r="O43" s="545" t="s">
        <v>30</v>
      </c>
      <c r="P43" s="65" t="s">
        <v>30</v>
      </c>
      <c r="Q43" s="67"/>
      <c r="R43" s="51"/>
    </row>
    <row r="44" spans="1:18" ht="14.25">
      <c r="A44" s="51"/>
      <c r="B44" s="61"/>
      <c r="C44" s="62"/>
      <c r="D44" s="542"/>
      <c r="E44" s="63"/>
      <c r="F44" s="64"/>
      <c r="G44" s="65"/>
      <c r="H44" s="66"/>
      <c r="I44" s="66"/>
      <c r="J44" s="543"/>
      <c r="K44" s="544"/>
      <c r="L44" s="64"/>
      <c r="M44" s="64"/>
      <c r="N44" s="64"/>
      <c r="O44" s="545"/>
      <c r="P44" s="65"/>
      <c r="Q44" s="67"/>
      <c r="R44" s="51"/>
    </row>
    <row r="45" spans="1:18" s="60" customFormat="1" ht="14.25" customHeight="1">
      <c r="A45" s="53"/>
      <c r="B45" s="54" t="s">
        <v>104</v>
      </c>
      <c r="C45" s="68"/>
      <c r="D45" s="546">
        <f aca="true" t="shared" si="5" ref="D45:P45">SUM(D46:D58)</f>
        <v>19</v>
      </c>
      <c r="E45" s="56">
        <f t="shared" si="5"/>
        <v>2</v>
      </c>
      <c r="F45" s="69">
        <f t="shared" si="5"/>
        <v>17</v>
      </c>
      <c r="G45" s="57">
        <f t="shared" si="5"/>
        <v>8</v>
      </c>
      <c r="H45" s="58">
        <f t="shared" si="5"/>
        <v>1</v>
      </c>
      <c r="I45" s="58">
        <f t="shared" si="5"/>
        <v>7</v>
      </c>
      <c r="J45" s="547">
        <f t="shared" si="5"/>
        <v>4292</v>
      </c>
      <c r="K45" s="540">
        <f t="shared" si="5"/>
        <v>1142</v>
      </c>
      <c r="L45" s="69">
        <f t="shared" si="5"/>
        <v>8</v>
      </c>
      <c r="M45" s="69">
        <f t="shared" si="5"/>
        <v>50</v>
      </c>
      <c r="N45" s="69">
        <f t="shared" si="5"/>
        <v>743</v>
      </c>
      <c r="O45" s="541">
        <f t="shared" si="5"/>
        <v>2349</v>
      </c>
      <c r="P45" s="57">
        <f t="shared" si="5"/>
        <v>897</v>
      </c>
      <c r="Q45" s="59"/>
      <c r="R45" s="53"/>
    </row>
    <row r="46" spans="1:18" ht="14.25">
      <c r="A46" s="51"/>
      <c r="B46" s="196" t="s">
        <v>105</v>
      </c>
      <c r="C46" s="62"/>
      <c r="D46" s="542">
        <v>8</v>
      </c>
      <c r="E46" s="63">
        <v>1</v>
      </c>
      <c r="F46" s="64">
        <v>7</v>
      </c>
      <c r="G46" s="65">
        <v>3</v>
      </c>
      <c r="H46" s="66">
        <v>1</v>
      </c>
      <c r="I46" s="66">
        <v>3</v>
      </c>
      <c r="J46" s="543">
        <v>2813</v>
      </c>
      <c r="K46" s="544">
        <v>641</v>
      </c>
      <c r="L46" s="64">
        <v>8</v>
      </c>
      <c r="M46" s="64">
        <v>50</v>
      </c>
      <c r="N46" s="64">
        <v>367</v>
      </c>
      <c r="O46" s="545">
        <v>1747</v>
      </c>
      <c r="P46" s="65">
        <v>897</v>
      </c>
      <c r="Q46" s="67"/>
      <c r="R46" s="51"/>
    </row>
    <row r="47" spans="1:18" ht="14.25">
      <c r="A47" s="51"/>
      <c r="B47" s="61" t="s">
        <v>106</v>
      </c>
      <c r="C47" s="62"/>
      <c r="D47" s="542">
        <v>7</v>
      </c>
      <c r="E47" s="63">
        <v>1</v>
      </c>
      <c r="F47" s="64">
        <v>6</v>
      </c>
      <c r="G47" s="65">
        <v>4</v>
      </c>
      <c r="H47" s="66" t="s">
        <v>30</v>
      </c>
      <c r="I47" s="66">
        <v>2</v>
      </c>
      <c r="J47" s="543">
        <v>1006</v>
      </c>
      <c r="K47" s="544">
        <v>410</v>
      </c>
      <c r="L47" s="64" t="s">
        <v>30</v>
      </c>
      <c r="M47" s="64" t="s">
        <v>30</v>
      </c>
      <c r="N47" s="64">
        <v>328</v>
      </c>
      <c r="O47" s="545">
        <v>268</v>
      </c>
      <c r="P47" s="65" t="s">
        <v>30</v>
      </c>
      <c r="Q47" s="67"/>
      <c r="R47" s="51"/>
    </row>
    <row r="48" spans="1:18" ht="14.25">
      <c r="A48" s="51"/>
      <c r="B48" s="61" t="s">
        <v>107</v>
      </c>
      <c r="C48" s="62"/>
      <c r="D48" s="542" t="s">
        <v>30</v>
      </c>
      <c r="E48" s="63" t="s">
        <v>30</v>
      </c>
      <c r="F48" s="64" t="s">
        <v>30</v>
      </c>
      <c r="G48" s="65" t="s">
        <v>30</v>
      </c>
      <c r="H48" s="66" t="s">
        <v>30</v>
      </c>
      <c r="I48" s="66" t="s">
        <v>30</v>
      </c>
      <c r="J48" s="543" t="s">
        <v>30</v>
      </c>
      <c r="K48" s="544" t="s">
        <v>30</v>
      </c>
      <c r="L48" s="64" t="s">
        <v>30</v>
      </c>
      <c r="M48" s="64" t="s">
        <v>30</v>
      </c>
      <c r="N48" s="64" t="s">
        <v>30</v>
      </c>
      <c r="O48" s="545" t="s">
        <v>30</v>
      </c>
      <c r="P48" s="65" t="s">
        <v>30</v>
      </c>
      <c r="Q48" s="67"/>
      <c r="R48" s="51"/>
    </row>
    <row r="49" spans="1:18" ht="14.25">
      <c r="A49" s="51"/>
      <c r="B49" s="61" t="s">
        <v>108</v>
      </c>
      <c r="C49" s="62"/>
      <c r="D49" s="542" t="s">
        <v>30</v>
      </c>
      <c r="E49" s="63" t="s">
        <v>30</v>
      </c>
      <c r="F49" s="64" t="s">
        <v>30</v>
      </c>
      <c r="G49" s="65" t="s">
        <v>30</v>
      </c>
      <c r="H49" s="66" t="s">
        <v>30</v>
      </c>
      <c r="I49" s="66" t="s">
        <v>30</v>
      </c>
      <c r="J49" s="543" t="s">
        <v>30</v>
      </c>
      <c r="K49" s="544" t="s">
        <v>30</v>
      </c>
      <c r="L49" s="64" t="s">
        <v>30</v>
      </c>
      <c r="M49" s="64" t="s">
        <v>30</v>
      </c>
      <c r="N49" s="64" t="s">
        <v>30</v>
      </c>
      <c r="O49" s="545" t="s">
        <v>30</v>
      </c>
      <c r="P49" s="65" t="s">
        <v>30</v>
      </c>
      <c r="Q49" s="67"/>
      <c r="R49" s="51"/>
    </row>
    <row r="50" spans="1:18" ht="14.25">
      <c r="A50" s="51"/>
      <c r="B50" s="61" t="s">
        <v>109</v>
      </c>
      <c r="C50" s="62"/>
      <c r="D50" s="542" t="s">
        <v>30</v>
      </c>
      <c r="E50" s="63" t="s">
        <v>30</v>
      </c>
      <c r="F50" s="64" t="s">
        <v>30</v>
      </c>
      <c r="G50" s="65" t="s">
        <v>30</v>
      </c>
      <c r="H50" s="66" t="s">
        <v>30</v>
      </c>
      <c r="I50" s="66" t="s">
        <v>30</v>
      </c>
      <c r="J50" s="543" t="s">
        <v>30</v>
      </c>
      <c r="K50" s="544" t="s">
        <v>30</v>
      </c>
      <c r="L50" s="64" t="s">
        <v>30</v>
      </c>
      <c r="M50" s="64" t="s">
        <v>30</v>
      </c>
      <c r="N50" s="64" t="s">
        <v>30</v>
      </c>
      <c r="O50" s="545" t="s">
        <v>30</v>
      </c>
      <c r="P50" s="65" t="s">
        <v>30</v>
      </c>
      <c r="Q50" s="67"/>
      <c r="R50" s="51"/>
    </row>
    <row r="51" spans="1:18" ht="14.25">
      <c r="A51" s="51"/>
      <c r="B51" s="61" t="s">
        <v>110</v>
      </c>
      <c r="C51" s="62"/>
      <c r="D51" s="542">
        <v>1</v>
      </c>
      <c r="E51" s="63" t="s">
        <v>30</v>
      </c>
      <c r="F51" s="64">
        <v>1</v>
      </c>
      <c r="G51" s="65" t="s">
        <v>30</v>
      </c>
      <c r="H51" s="66" t="s">
        <v>30</v>
      </c>
      <c r="I51" s="66" t="s">
        <v>30</v>
      </c>
      <c r="J51" s="543">
        <v>65</v>
      </c>
      <c r="K51" s="544" t="s">
        <v>30</v>
      </c>
      <c r="L51" s="64" t="s">
        <v>30</v>
      </c>
      <c r="M51" s="64" t="s">
        <v>30</v>
      </c>
      <c r="N51" s="64" t="s">
        <v>30</v>
      </c>
      <c r="O51" s="545">
        <v>65</v>
      </c>
      <c r="P51" s="65" t="s">
        <v>30</v>
      </c>
      <c r="Q51" s="67"/>
      <c r="R51" s="51"/>
    </row>
    <row r="52" spans="1:18" ht="14.25">
      <c r="A52" s="51"/>
      <c r="B52" s="196" t="s">
        <v>111</v>
      </c>
      <c r="C52" s="62"/>
      <c r="D52" s="542">
        <v>1</v>
      </c>
      <c r="E52" s="63" t="s">
        <v>30</v>
      </c>
      <c r="F52" s="64">
        <v>1</v>
      </c>
      <c r="G52" s="65" t="s">
        <v>30</v>
      </c>
      <c r="H52" s="66" t="s">
        <v>30</v>
      </c>
      <c r="I52" s="66">
        <v>1</v>
      </c>
      <c r="J52" s="543">
        <v>177</v>
      </c>
      <c r="K52" s="544" t="s">
        <v>30</v>
      </c>
      <c r="L52" s="64" t="s">
        <v>30</v>
      </c>
      <c r="M52" s="64" t="s">
        <v>30</v>
      </c>
      <c r="N52" s="64" t="s">
        <v>30</v>
      </c>
      <c r="O52" s="545">
        <v>177</v>
      </c>
      <c r="P52" s="65" t="s">
        <v>30</v>
      </c>
      <c r="Q52" s="67"/>
      <c r="R52" s="51"/>
    </row>
    <row r="53" spans="1:18" ht="14.25">
      <c r="A53" s="51"/>
      <c r="B53" s="61" t="s">
        <v>112</v>
      </c>
      <c r="C53" s="62"/>
      <c r="D53" s="542" t="s">
        <v>30</v>
      </c>
      <c r="E53" s="63" t="s">
        <v>30</v>
      </c>
      <c r="F53" s="64" t="s">
        <v>30</v>
      </c>
      <c r="G53" s="65" t="s">
        <v>30</v>
      </c>
      <c r="H53" s="66" t="s">
        <v>30</v>
      </c>
      <c r="I53" s="66" t="s">
        <v>30</v>
      </c>
      <c r="J53" s="543" t="s">
        <v>30</v>
      </c>
      <c r="K53" s="544" t="s">
        <v>30</v>
      </c>
      <c r="L53" s="64" t="s">
        <v>30</v>
      </c>
      <c r="M53" s="64" t="s">
        <v>30</v>
      </c>
      <c r="N53" s="64" t="s">
        <v>30</v>
      </c>
      <c r="O53" s="545" t="s">
        <v>30</v>
      </c>
      <c r="P53" s="65" t="s">
        <v>30</v>
      </c>
      <c r="Q53" s="67"/>
      <c r="R53" s="51"/>
    </row>
    <row r="54" spans="1:18" ht="14.25">
      <c r="A54" s="51"/>
      <c r="B54" s="61" t="s">
        <v>113</v>
      </c>
      <c r="C54" s="62"/>
      <c r="D54" s="542" t="s">
        <v>30</v>
      </c>
      <c r="E54" s="63" t="s">
        <v>30</v>
      </c>
      <c r="F54" s="64" t="s">
        <v>30</v>
      </c>
      <c r="G54" s="65" t="s">
        <v>30</v>
      </c>
      <c r="H54" s="66" t="s">
        <v>30</v>
      </c>
      <c r="I54" s="66" t="s">
        <v>30</v>
      </c>
      <c r="J54" s="543" t="s">
        <v>30</v>
      </c>
      <c r="K54" s="544" t="s">
        <v>30</v>
      </c>
      <c r="L54" s="64" t="s">
        <v>30</v>
      </c>
      <c r="M54" s="64" t="s">
        <v>30</v>
      </c>
      <c r="N54" s="64" t="s">
        <v>30</v>
      </c>
      <c r="O54" s="545" t="s">
        <v>30</v>
      </c>
      <c r="P54" s="65" t="s">
        <v>30</v>
      </c>
      <c r="Q54" s="67"/>
      <c r="R54" s="51"/>
    </row>
    <row r="55" spans="1:18" ht="14.25">
      <c r="A55" s="51"/>
      <c r="B55" s="61" t="s">
        <v>114</v>
      </c>
      <c r="C55" s="62"/>
      <c r="D55" s="542">
        <v>1</v>
      </c>
      <c r="E55" s="63" t="s">
        <v>30</v>
      </c>
      <c r="F55" s="64">
        <v>1</v>
      </c>
      <c r="G55" s="65" t="s">
        <v>30</v>
      </c>
      <c r="H55" s="66" t="s">
        <v>30</v>
      </c>
      <c r="I55" s="66" t="s">
        <v>30</v>
      </c>
      <c r="J55" s="543">
        <v>32</v>
      </c>
      <c r="K55" s="544" t="s">
        <v>30</v>
      </c>
      <c r="L55" s="64" t="s">
        <v>30</v>
      </c>
      <c r="M55" s="64" t="s">
        <v>30</v>
      </c>
      <c r="N55" s="64" t="s">
        <v>30</v>
      </c>
      <c r="O55" s="545">
        <v>32</v>
      </c>
      <c r="P55" s="65" t="s">
        <v>30</v>
      </c>
      <c r="Q55" s="67"/>
      <c r="R55" s="51"/>
    </row>
    <row r="56" spans="1:18" ht="14.25">
      <c r="A56" s="51"/>
      <c r="B56" s="61" t="s">
        <v>115</v>
      </c>
      <c r="C56" s="62"/>
      <c r="D56" s="542" t="s">
        <v>30</v>
      </c>
      <c r="E56" s="63" t="s">
        <v>30</v>
      </c>
      <c r="F56" s="64" t="s">
        <v>30</v>
      </c>
      <c r="G56" s="65" t="s">
        <v>30</v>
      </c>
      <c r="H56" s="66" t="s">
        <v>30</v>
      </c>
      <c r="I56" s="66" t="s">
        <v>30</v>
      </c>
      <c r="J56" s="543" t="s">
        <v>30</v>
      </c>
      <c r="K56" s="544" t="s">
        <v>30</v>
      </c>
      <c r="L56" s="64" t="s">
        <v>30</v>
      </c>
      <c r="M56" s="64" t="s">
        <v>30</v>
      </c>
      <c r="N56" s="64" t="s">
        <v>30</v>
      </c>
      <c r="O56" s="545" t="s">
        <v>30</v>
      </c>
      <c r="P56" s="65" t="s">
        <v>30</v>
      </c>
      <c r="Q56" s="67"/>
      <c r="R56" s="51"/>
    </row>
    <row r="57" spans="1:18" ht="14.25">
      <c r="A57" s="51"/>
      <c r="B57" s="61" t="s">
        <v>116</v>
      </c>
      <c r="C57" s="62"/>
      <c r="D57" s="542" t="s">
        <v>30</v>
      </c>
      <c r="E57" s="63" t="s">
        <v>30</v>
      </c>
      <c r="F57" s="64" t="s">
        <v>30</v>
      </c>
      <c r="G57" s="65" t="s">
        <v>30</v>
      </c>
      <c r="H57" s="66" t="s">
        <v>30</v>
      </c>
      <c r="I57" s="66" t="s">
        <v>30</v>
      </c>
      <c r="J57" s="543" t="s">
        <v>30</v>
      </c>
      <c r="K57" s="544" t="s">
        <v>30</v>
      </c>
      <c r="L57" s="64" t="s">
        <v>30</v>
      </c>
      <c r="M57" s="64" t="s">
        <v>30</v>
      </c>
      <c r="N57" s="64" t="s">
        <v>30</v>
      </c>
      <c r="O57" s="545" t="s">
        <v>30</v>
      </c>
      <c r="P57" s="65" t="s">
        <v>30</v>
      </c>
      <c r="Q57" s="67"/>
      <c r="R57" s="51"/>
    </row>
    <row r="58" spans="1:18" ht="14.25">
      <c r="A58" s="51"/>
      <c r="B58" s="196" t="s">
        <v>117</v>
      </c>
      <c r="C58" s="62"/>
      <c r="D58" s="542">
        <v>1</v>
      </c>
      <c r="E58" s="63" t="s">
        <v>30</v>
      </c>
      <c r="F58" s="64">
        <v>1</v>
      </c>
      <c r="G58" s="65">
        <v>1</v>
      </c>
      <c r="H58" s="66" t="s">
        <v>30</v>
      </c>
      <c r="I58" s="66">
        <v>1</v>
      </c>
      <c r="J58" s="543">
        <v>199</v>
      </c>
      <c r="K58" s="544">
        <v>91</v>
      </c>
      <c r="L58" s="64" t="s">
        <v>30</v>
      </c>
      <c r="M58" s="64" t="s">
        <v>30</v>
      </c>
      <c r="N58" s="64">
        <v>48</v>
      </c>
      <c r="O58" s="545">
        <v>60</v>
      </c>
      <c r="P58" s="65" t="s">
        <v>30</v>
      </c>
      <c r="Q58" s="67"/>
      <c r="R58" s="51"/>
    </row>
    <row r="59" spans="1:18" ht="14.25">
      <c r="A59" s="51"/>
      <c r="B59" s="61"/>
      <c r="C59" s="62"/>
      <c r="D59" s="542"/>
      <c r="E59" s="63"/>
      <c r="F59" s="64"/>
      <c r="G59" s="65"/>
      <c r="H59" s="66"/>
      <c r="I59" s="66"/>
      <c r="J59" s="543"/>
      <c r="K59" s="544"/>
      <c r="L59" s="64"/>
      <c r="M59" s="64"/>
      <c r="N59" s="64"/>
      <c r="O59" s="545"/>
      <c r="P59" s="65"/>
      <c r="Q59" s="67"/>
      <c r="R59" s="51"/>
    </row>
    <row r="60" spans="1:18" s="60" customFormat="1" ht="14.25" customHeight="1">
      <c r="A60" s="53"/>
      <c r="B60" s="54" t="s">
        <v>118</v>
      </c>
      <c r="C60" s="68"/>
      <c r="D60" s="546">
        <f>SUM(D61:D64)</f>
        <v>1</v>
      </c>
      <c r="E60" s="56">
        <f aca="true" t="shared" si="6" ref="E60:P60">SUM(E61:E64)</f>
        <v>0</v>
      </c>
      <c r="F60" s="69">
        <f t="shared" si="6"/>
        <v>1</v>
      </c>
      <c r="G60" s="57">
        <f t="shared" si="6"/>
        <v>0</v>
      </c>
      <c r="H60" s="58">
        <f t="shared" si="6"/>
        <v>0</v>
      </c>
      <c r="I60" s="58">
        <f t="shared" si="6"/>
        <v>1</v>
      </c>
      <c r="J60" s="547">
        <f t="shared" si="6"/>
        <v>100</v>
      </c>
      <c r="K60" s="540">
        <f t="shared" si="6"/>
        <v>0</v>
      </c>
      <c r="L60" s="69">
        <f>SUM(L61:L64)</f>
        <v>0</v>
      </c>
      <c r="M60" s="69">
        <f t="shared" si="6"/>
        <v>0</v>
      </c>
      <c r="N60" s="69">
        <f t="shared" si="6"/>
        <v>0</v>
      </c>
      <c r="O60" s="541">
        <f t="shared" si="6"/>
        <v>100</v>
      </c>
      <c r="P60" s="57">
        <f t="shared" si="6"/>
        <v>0</v>
      </c>
      <c r="Q60" s="59"/>
      <c r="R60" s="53"/>
    </row>
    <row r="61" spans="1:18" ht="14.25">
      <c r="A61" s="51"/>
      <c r="B61" s="61" t="s">
        <v>119</v>
      </c>
      <c r="C61" s="62"/>
      <c r="D61" s="542" t="s">
        <v>30</v>
      </c>
      <c r="E61" s="63" t="s">
        <v>30</v>
      </c>
      <c r="F61" s="64" t="s">
        <v>30</v>
      </c>
      <c r="G61" s="65" t="s">
        <v>30</v>
      </c>
      <c r="H61" s="66" t="s">
        <v>30</v>
      </c>
      <c r="I61" s="66" t="s">
        <v>30</v>
      </c>
      <c r="J61" s="543" t="s">
        <v>30</v>
      </c>
      <c r="K61" s="544" t="s">
        <v>30</v>
      </c>
      <c r="L61" s="64">
        <v>0</v>
      </c>
      <c r="M61" s="64">
        <v>0</v>
      </c>
      <c r="N61" s="64" t="s">
        <v>30</v>
      </c>
      <c r="O61" s="545" t="s">
        <v>30</v>
      </c>
      <c r="P61" s="65" t="s">
        <v>30</v>
      </c>
      <c r="Q61" s="67"/>
      <c r="R61" s="51"/>
    </row>
    <row r="62" spans="1:18" ht="14.25">
      <c r="A62" s="51"/>
      <c r="B62" s="61" t="s">
        <v>120</v>
      </c>
      <c r="C62" s="62"/>
      <c r="D62" s="542" t="s">
        <v>30</v>
      </c>
      <c r="E62" s="63" t="s">
        <v>30</v>
      </c>
      <c r="F62" s="64" t="s">
        <v>30</v>
      </c>
      <c r="G62" s="65" t="s">
        <v>30</v>
      </c>
      <c r="H62" s="66" t="s">
        <v>30</v>
      </c>
      <c r="I62" s="66" t="s">
        <v>30</v>
      </c>
      <c r="J62" s="543" t="s">
        <v>30</v>
      </c>
      <c r="K62" s="544" t="s">
        <v>30</v>
      </c>
      <c r="L62" s="64">
        <v>0</v>
      </c>
      <c r="M62" s="64">
        <v>0</v>
      </c>
      <c r="N62" s="64" t="s">
        <v>30</v>
      </c>
      <c r="O62" s="545" t="s">
        <v>30</v>
      </c>
      <c r="P62" s="65" t="s">
        <v>30</v>
      </c>
      <c r="Q62" s="67"/>
      <c r="R62" s="51"/>
    </row>
    <row r="63" spans="1:18" ht="14.25">
      <c r="A63" s="51"/>
      <c r="B63" s="61" t="s">
        <v>121</v>
      </c>
      <c r="C63" s="62"/>
      <c r="D63" s="542" t="s">
        <v>30</v>
      </c>
      <c r="E63" s="63" t="s">
        <v>30</v>
      </c>
      <c r="F63" s="64" t="s">
        <v>30</v>
      </c>
      <c r="G63" s="65" t="s">
        <v>30</v>
      </c>
      <c r="H63" s="66" t="s">
        <v>30</v>
      </c>
      <c r="I63" s="66" t="s">
        <v>30</v>
      </c>
      <c r="J63" s="543" t="s">
        <v>30</v>
      </c>
      <c r="K63" s="544" t="s">
        <v>30</v>
      </c>
      <c r="L63" s="64">
        <v>0</v>
      </c>
      <c r="M63" s="64">
        <v>0</v>
      </c>
      <c r="N63" s="64" t="s">
        <v>30</v>
      </c>
      <c r="O63" s="545" t="s">
        <v>30</v>
      </c>
      <c r="P63" s="65" t="s">
        <v>30</v>
      </c>
      <c r="Q63" s="67"/>
      <c r="R63" s="51"/>
    </row>
    <row r="64" spans="1:18" ht="14.25">
      <c r="A64" s="51"/>
      <c r="B64" s="61" t="s">
        <v>122</v>
      </c>
      <c r="C64" s="62"/>
      <c r="D64" s="542">
        <v>1</v>
      </c>
      <c r="E64" s="63" t="s">
        <v>30</v>
      </c>
      <c r="F64" s="64">
        <v>1</v>
      </c>
      <c r="G64" s="65" t="s">
        <v>30</v>
      </c>
      <c r="H64" s="66" t="s">
        <v>30</v>
      </c>
      <c r="I64" s="66">
        <v>1</v>
      </c>
      <c r="J64" s="543">
        <v>100</v>
      </c>
      <c r="K64" s="544" t="s">
        <v>30</v>
      </c>
      <c r="L64" s="64">
        <v>0</v>
      </c>
      <c r="M64" s="64">
        <v>0</v>
      </c>
      <c r="N64" s="64" t="s">
        <v>30</v>
      </c>
      <c r="O64" s="545">
        <v>100</v>
      </c>
      <c r="P64" s="65" t="s">
        <v>30</v>
      </c>
      <c r="Q64" s="67"/>
      <c r="R64" s="51"/>
    </row>
    <row r="65" spans="1:18" ht="14.25">
      <c r="A65" s="51"/>
      <c r="B65" s="61"/>
      <c r="C65" s="62"/>
      <c r="D65" s="542"/>
      <c r="E65" s="63"/>
      <c r="F65" s="64"/>
      <c r="G65" s="65"/>
      <c r="H65" s="66"/>
      <c r="I65" s="66"/>
      <c r="J65" s="543"/>
      <c r="K65" s="544"/>
      <c r="L65" s="64"/>
      <c r="M65" s="64"/>
      <c r="N65" s="64"/>
      <c r="O65" s="545"/>
      <c r="P65" s="65"/>
      <c r="Q65" s="67"/>
      <c r="R65" s="51"/>
    </row>
    <row r="66" spans="1:18" s="60" customFormat="1" ht="14.25">
      <c r="A66" s="53"/>
      <c r="B66" s="54" t="s">
        <v>123</v>
      </c>
      <c r="C66" s="68"/>
      <c r="D66" s="546">
        <f aca="true" t="shared" si="7" ref="D66:M66">SUM(D67:D78)</f>
        <v>9</v>
      </c>
      <c r="E66" s="56">
        <f t="shared" si="7"/>
        <v>1</v>
      </c>
      <c r="F66" s="69">
        <f t="shared" si="7"/>
        <v>8</v>
      </c>
      <c r="G66" s="57">
        <f t="shared" si="7"/>
        <v>4</v>
      </c>
      <c r="H66" s="58">
        <f t="shared" si="7"/>
        <v>0</v>
      </c>
      <c r="I66" s="58">
        <f t="shared" si="7"/>
        <v>7</v>
      </c>
      <c r="J66" s="547">
        <f t="shared" si="7"/>
        <v>1581</v>
      </c>
      <c r="K66" s="540">
        <f t="shared" si="7"/>
        <v>307</v>
      </c>
      <c r="L66" s="69">
        <f t="shared" si="7"/>
        <v>0</v>
      </c>
      <c r="M66" s="69">
        <f t="shared" si="7"/>
        <v>0</v>
      </c>
      <c r="N66" s="69">
        <f>SUM(N67:N78)</f>
        <v>298</v>
      </c>
      <c r="O66" s="541">
        <f>SUM(O67:O78)</f>
        <v>976</v>
      </c>
      <c r="P66" s="57">
        <f>SUM(P67:P78)</f>
        <v>0</v>
      </c>
      <c r="Q66" s="59"/>
      <c r="R66" s="53"/>
    </row>
    <row r="67" spans="1:18" ht="14.25">
      <c r="A67" s="51"/>
      <c r="B67" s="61" t="s">
        <v>124</v>
      </c>
      <c r="C67" s="62"/>
      <c r="D67" s="542">
        <v>2</v>
      </c>
      <c r="E67" s="63" t="s">
        <v>30</v>
      </c>
      <c r="F67" s="64">
        <v>2</v>
      </c>
      <c r="G67" s="65">
        <v>1</v>
      </c>
      <c r="H67" s="66" t="s">
        <v>30</v>
      </c>
      <c r="I67" s="66">
        <v>2</v>
      </c>
      <c r="J67" s="543">
        <v>337</v>
      </c>
      <c r="K67" s="544" t="s">
        <v>30</v>
      </c>
      <c r="L67" s="64" t="s">
        <v>30</v>
      </c>
      <c r="M67" s="64" t="s">
        <v>30</v>
      </c>
      <c r="N67" s="64">
        <v>48</v>
      </c>
      <c r="O67" s="545">
        <v>289</v>
      </c>
      <c r="P67" s="65" t="s">
        <v>30</v>
      </c>
      <c r="Q67" s="67"/>
      <c r="R67" s="51"/>
    </row>
    <row r="68" spans="1:18" ht="14.25">
      <c r="A68" s="51"/>
      <c r="B68" s="61" t="s">
        <v>125</v>
      </c>
      <c r="C68" s="62"/>
      <c r="D68" s="542">
        <v>6</v>
      </c>
      <c r="E68" s="63">
        <v>1</v>
      </c>
      <c r="F68" s="64">
        <v>5</v>
      </c>
      <c r="G68" s="65">
        <v>2</v>
      </c>
      <c r="H68" s="66" t="s">
        <v>30</v>
      </c>
      <c r="I68" s="66">
        <v>5</v>
      </c>
      <c r="J68" s="543">
        <v>1126</v>
      </c>
      <c r="K68" s="544">
        <v>254</v>
      </c>
      <c r="L68" s="64" t="s">
        <v>30</v>
      </c>
      <c r="M68" s="64" t="s">
        <v>30</v>
      </c>
      <c r="N68" s="64">
        <v>185</v>
      </c>
      <c r="O68" s="545">
        <v>687</v>
      </c>
      <c r="P68" s="65" t="s">
        <v>30</v>
      </c>
      <c r="Q68" s="67"/>
      <c r="R68" s="51"/>
    </row>
    <row r="69" spans="1:18" ht="14.25">
      <c r="A69" s="51"/>
      <c r="B69" s="61" t="s">
        <v>126</v>
      </c>
      <c r="C69" s="62"/>
      <c r="D69" s="542">
        <v>1</v>
      </c>
      <c r="E69" s="63" t="s">
        <v>30</v>
      </c>
      <c r="F69" s="64">
        <v>1</v>
      </c>
      <c r="G69" s="65">
        <v>1</v>
      </c>
      <c r="H69" s="66" t="s">
        <v>30</v>
      </c>
      <c r="I69" s="66" t="s">
        <v>30</v>
      </c>
      <c r="J69" s="543">
        <v>118</v>
      </c>
      <c r="K69" s="544">
        <v>53</v>
      </c>
      <c r="L69" s="64" t="s">
        <v>30</v>
      </c>
      <c r="M69" s="64" t="s">
        <v>30</v>
      </c>
      <c r="N69" s="64">
        <v>65</v>
      </c>
      <c r="O69" s="545" t="s">
        <v>30</v>
      </c>
      <c r="P69" s="65" t="s">
        <v>30</v>
      </c>
      <c r="Q69" s="67"/>
      <c r="R69" s="51"/>
    </row>
    <row r="70" spans="1:18" ht="14.25">
      <c r="A70" s="51"/>
      <c r="B70" s="61" t="s">
        <v>127</v>
      </c>
      <c r="C70" s="62"/>
      <c r="D70" s="542" t="s">
        <v>30</v>
      </c>
      <c r="E70" s="63" t="s">
        <v>30</v>
      </c>
      <c r="F70" s="64" t="s">
        <v>30</v>
      </c>
      <c r="G70" s="65" t="s">
        <v>30</v>
      </c>
      <c r="H70" s="66" t="s">
        <v>30</v>
      </c>
      <c r="I70" s="66" t="s">
        <v>30</v>
      </c>
      <c r="J70" s="543" t="s">
        <v>30</v>
      </c>
      <c r="K70" s="544" t="s">
        <v>30</v>
      </c>
      <c r="L70" s="64" t="s">
        <v>30</v>
      </c>
      <c r="M70" s="64" t="s">
        <v>30</v>
      </c>
      <c r="N70" s="64" t="s">
        <v>30</v>
      </c>
      <c r="O70" s="545" t="s">
        <v>30</v>
      </c>
      <c r="P70" s="65" t="s">
        <v>30</v>
      </c>
      <c r="Q70" s="67"/>
      <c r="R70" s="51"/>
    </row>
    <row r="71" spans="1:18" ht="14.25">
      <c r="A71" s="51"/>
      <c r="B71" s="61" t="s">
        <v>128</v>
      </c>
      <c r="C71" s="62"/>
      <c r="D71" s="542" t="s">
        <v>30</v>
      </c>
      <c r="E71" s="63" t="s">
        <v>30</v>
      </c>
      <c r="F71" s="64" t="s">
        <v>30</v>
      </c>
      <c r="G71" s="65" t="s">
        <v>30</v>
      </c>
      <c r="H71" s="66" t="s">
        <v>30</v>
      </c>
      <c r="I71" s="66" t="s">
        <v>30</v>
      </c>
      <c r="J71" s="543" t="s">
        <v>30</v>
      </c>
      <c r="K71" s="544" t="s">
        <v>30</v>
      </c>
      <c r="L71" s="64" t="s">
        <v>30</v>
      </c>
      <c r="M71" s="64" t="s">
        <v>30</v>
      </c>
      <c r="N71" s="64" t="s">
        <v>30</v>
      </c>
      <c r="O71" s="545" t="s">
        <v>30</v>
      </c>
      <c r="P71" s="65" t="s">
        <v>30</v>
      </c>
      <c r="Q71" s="67"/>
      <c r="R71" s="51"/>
    </row>
    <row r="72" spans="1:18" ht="14.25">
      <c r="A72" s="51"/>
      <c r="B72" s="61" t="s">
        <v>129</v>
      </c>
      <c r="C72" s="62"/>
      <c r="D72" s="542" t="s">
        <v>30</v>
      </c>
      <c r="E72" s="63" t="s">
        <v>30</v>
      </c>
      <c r="F72" s="64" t="s">
        <v>30</v>
      </c>
      <c r="G72" s="65" t="s">
        <v>30</v>
      </c>
      <c r="H72" s="66" t="s">
        <v>30</v>
      </c>
      <c r="I72" s="66" t="s">
        <v>30</v>
      </c>
      <c r="J72" s="543" t="s">
        <v>30</v>
      </c>
      <c r="K72" s="544" t="s">
        <v>30</v>
      </c>
      <c r="L72" s="64" t="s">
        <v>30</v>
      </c>
      <c r="M72" s="64" t="s">
        <v>30</v>
      </c>
      <c r="N72" s="64" t="s">
        <v>30</v>
      </c>
      <c r="O72" s="545" t="s">
        <v>30</v>
      </c>
      <c r="P72" s="65" t="s">
        <v>30</v>
      </c>
      <c r="Q72" s="67"/>
      <c r="R72" s="51"/>
    </row>
    <row r="73" spans="1:18" ht="14.25">
      <c r="A73" s="51"/>
      <c r="B73" s="61" t="s">
        <v>130</v>
      </c>
      <c r="C73" s="62"/>
      <c r="D73" s="542" t="s">
        <v>30</v>
      </c>
      <c r="E73" s="63" t="s">
        <v>30</v>
      </c>
      <c r="F73" s="64" t="s">
        <v>30</v>
      </c>
      <c r="G73" s="65" t="s">
        <v>30</v>
      </c>
      <c r="H73" s="66" t="s">
        <v>30</v>
      </c>
      <c r="I73" s="66" t="s">
        <v>30</v>
      </c>
      <c r="J73" s="543" t="s">
        <v>30</v>
      </c>
      <c r="K73" s="544" t="s">
        <v>30</v>
      </c>
      <c r="L73" s="64" t="s">
        <v>30</v>
      </c>
      <c r="M73" s="64" t="s">
        <v>30</v>
      </c>
      <c r="N73" s="64" t="s">
        <v>30</v>
      </c>
      <c r="O73" s="545" t="s">
        <v>30</v>
      </c>
      <c r="P73" s="65" t="s">
        <v>30</v>
      </c>
      <c r="Q73" s="67"/>
      <c r="R73" s="51"/>
    </row>
    <row r="74" spans="1:18" ht="14.25">
      <c r="A74" s="51"/>
      <c r="B74" s="61" t="s">
        <v>131</v>
      </c>
      <c r="C74" s="62"/>
      <c r="D74" s="542" t="s">
        <v>30</v>
      </c>
      <c r="E74" s="63" t="s">
        <v>30</v>
      </c>
      <c r="F74" s="64" t="s">
        <v>30</v>
      </c>
      <c r="G74" s="65" t="s">
        <v>30</v>
      </c>
      <c r="H74" s="66" t="s">
        <v>30</v>
      </c>
      <c r="I74" s="66" t="s">
        <v>30</v>
      </c>
      <c r="J74" s="543" t="s">
        <v>30</v>
      </c>
      <c r="K74" s="544" t="s">
        <v>30</v>
      </c>
      <c r="L74" s="64" t="s">
        <v>30</v>
      </c>
      <c r="M74" s="64" t="s">
        <v>30</v>
      </c>
      <c r="N74" s="64" t="s">
        <v>30</v>
      </c>
      <c r="O74" s="545" t="s">
        <v>30</v>
      </c>
      <c r="P74" s="65" t="s">
        <v>30</v>
      </c>
      <c r="Q74" s="67"/>
      <c r="R74" s="51"/>
    </row>
    <row r="75" spans="1:18" ht="14.25">
      <c r="A75" s="51"/>
      <c r="B75" s="61" t="s">
        <v>132</v>
      </c>
      <c r="C75" s="62"/>
      <c r="D75" s="542" t="s">
        <v>30</v>
      </c>
      <c r="E75" s="63" t="s">
        <v>30</v>
      </c>
      <c r="F75" s="64" t="s">
        <v>30</v>
      </c>
      <c r="G75" s="65" t="s">
        <v>30</v>
      </c>
      <c r="H75" s="66" t="s">
        <v>30</v>
      </c>
      <c r="I75" s="66" t="s">
        <v>30</v>
      </c>
      <c r="J75" s="543" t="s">
        <v>30</v>
      </c>
      <c r="K75" s="544" t="s">
        <v>30</v>
      </c>
      <c r="L75" s="64" t="s">
        <v>30</v>
      </c>
      <c r="M75" s="64" t="s">
        <v>30</v>
      </c>
      <c r="N75" s="64" t="s">
        <v>30</v>
      </c>
      <c r="O75" s="545" t="s">
        <v>30</v>
      </c>
      <c r="P75" s="65" t="s">
        <v>30</v>
      </c>
      <c r="Q75" s="67"/>
      <c r="R75" s="51"/>
    </row>
    <row r="76" spans="1:18" ht="14.25">
      <c r="A76" s="51"/>
      <c r="B76" s="61" t="s">
        <v>133</v>
      </c>
      <c r="C76" s="62"/>
      <c r="D76" s="542" t="s">
        <v>30</v>
      </c>
      <c r="E76" s="63" t="s">
        <v>30</v>
      </c>
      <c r="F76" s="64" t="s">
        <v>30</v>
      </c>
      <c r="G76" s="65" t="s">
        <v>30</v>
      </c>
      <c r="H76" s="66" t="s">
        <v>30</v>
      </c>
      <c r="I76" s="66" t="s">
        <v>30</v>
      </c>
      <c r="J76" s="543" t="s">
        <v>30</v>
      </c>
      <c r="K76" s="544" t="s">
        <v>30</v>
      </c>
      <c r="L76" s="64" t="s">
        <v>30</v>
      </c>
      <c r="M76" s="64" t="s">
        <v>30</v>
      </c>
      <c r="N76" s="64" t="s">
        <v>30</v>
      </c>
      <c r="O76" s="545" t="s">
        <v>30</v>
      </c>
      <c r="P76" s="65" t="s">
        <v>30</v>
      </c>
      <c r="Q76" s="67"/>
      <c r="R76" s="51"/>
    </row>
    <row r="77" spans="1:18" ht="14.25">
      <c r="A77" s="51"/>
      <c r="B77" s="61" t="s">
        <v>134</v>
      </c>
      <c r="C77" s="62"/>
      <c r="D77" s="542" t="s">
        <v>30</v>
      </c>
      <c r="E77" s="63" t="s">
        <v>30</v>
      </c>
      <c r="F77" s="64" t="s">
        <v>30</v>
      </c>
      <c r="G77" s="65" t="s">
        <v>30</v>
      </c>
      <c r="H77" s="66" t="s">
        <v>30</v>
      </c>
      <c r="I77" s="66" t="s">
        <v>30</v>
      </c>
      <c r="J77" s="543" t="s">
        <v>30</v>
      </c>
      <c r="K77" s="544" t="s">
        <v>30</v>
      </c>
      <c r="L77" s="64" t="s">
        <v>30</v>
      </c>
      <c r="M77" s="64" t="s">
        <v>30</v>
      </c>
      <c r="N77" s="64" t="s">
        <v>30</v>
      </c>
      <c r="O77" s="545" t="s">
        <v>30</v>
      </c>
      <c r="P77" s="65" t="s">
        <v>30</v>
      </c>
      <c r="Q77" s="67"/>
      <c r="R77" s="51"/>
    </row>
    <row r="78" spans="1:18" ht="14.25">
      <c r="A78" s="51"/>
      <c r="B78" s="61" t="s">
        <v>135</v>
      </c>
      <c r="C78" s="62"/>
      <c r="D78" s="542" t="s">
        <v>30</v>
      </c>
      <c r="E78" s="63" t="s">
        <v>30</v>
      </c>
      <c r="F78" s="64" t="s">
        <v>30</v>
      </c>
      <c r="G78" s="65" t="s">
        <v>30</v>
      </c>
      <c r="H78" s="66" t="s">
        <v>30</v>
      </c>
      <c r="I78" s="66" t="s">
        <v>30</v>
      </c>
      <c r="J78" s="543" t="s">
        <v>30</v>
      </c>
      <c r="K78" s="544" t="s">
        <v>30</v>
      </c>
      <c r="L78" s="64" t="s">
        <v>30</v>
      </c>
      <c r="M78" s="64" t="s">
        <v>30</v>
      </c>
      <c r="N78" s="64" t="s">
        <v>30</v>
      </c>
      <c r="O78" s="545" t="s">
        <v>30</v>
      </c>
      <c r="P78" s="65" t="s">
        <v>30</v>
      </c>
      <c r="Q78" s="67"/>
      <c r="R78" s="51"/>
    </row>
    <row r="79" spans="1:18" ht="14.25">
      <c r="A79" s="51"/>
      <c r="B79" s="61"/>
      <c r="C79" s="62"/>
      <c r="D79" s="542"/>
      <c r="E79" s="63"/>
      <c r="F79" s="64"/>
      <c r="G79" s="65"/>
      <c r="H79" s="66"/>
      <c r="I79" s="66"/>
      <c r="J79" s="543"/>
      <c r="K79" s="544"/>
      <c r="L79" s="64"/>
      <c r="M79" s="64"/>
      <c r="N79" s="64"/>
      <c r="O79" s="545"/>
      <c r="P79" s="65"/>
      <c r="Q79" s="67"/>
      <c r="R79" s="51"/>
    </row>
    <row r="80" spans="1:18" s="60" customFormat="1" ht="14.25">
      <c r="A80" s="53"/>
      <c r="B80" s="54" t="s">
        <v>136</v>
      </c>
      <c r="C80" s="68"/>
      <c r="D80" s="546">
        <v>22</v>
      </c>
      <c r="E80" s="56">
        <v>3</v>
      </c>
      <c r="F80" s="69">
        <v>19</v>
      </c>
      <c r="G80" s="57">
        <v>7</v>
      </c>
      <c r="H80" s="58">
        <v>3</v>
      </c>
      <c r="I80" s="58">
        <v>7</v>
      </c>
      <c r="J80" s="547">
        <v>6038</v>
      </c>
      <c r="K80" s="540">
        <v>1642</v>
      </c>
      <c r="L80" s="69">
        <v>0</v>
      </c>
      <c r="M80" s="69">
        <v>0</v>
      </c>
      <c r="N80" s="69">
        <v>696</v>
      </c>
      <c r="O80" s="541">
        <v>3700</v>
      </c>
      <c r="P80" s="57">
        <v>1246</v>
      </c>
      <c r="Q80" s="59"/>
      <c r="R80" s="53"/>
    </row>
    <row r="81" spans="1:18" ht="14.25">
      <c r="A81" s="51"/>
      <c r="B81" s="61"/>
      <c r="C81" s="62"/>
      <c r="D81" s="542"/>
      <c r="E81" s="63"/>
      <c r="F81" s="64"/>
      <c r="G81" s="65"/>
      <c r="H81" s="66"/>
      <c r="I81" s="66"/>
      <c r="J81" s="543"/>
      <c r="K81" s="544"/>
      <c r="L81" s="64"/>
      <c r="M81" s="64"/>
      <c r="N81" s="64"/>
      <c r="O81" s="545"/>
      <c r="P81" s="65"/>
      <c r="Q81" s="67"/>
      <c r="R81" s="51"/>
    </row>
    <row r="82" spans="1:18" s="60" customFormat="1" ht="15" thickBot="1">
      <c r="A82" s="70"/>
      <c r="B82" s="71" t="s">
        <v>137</v>
      </c>
      <c r="C82" s="72"/>
      <c r="D82" s="549">
        <v>27</v>
      </c>
      <c r="E82" s="73">
        <v>6</v>
      </c>
      <c r="F82" s="74">
        <v>21</v>
      </c>
      <c r="G82" s="75">
        <v>15</v>
      </c>
      <c r="H82" s="76">
        <v>2</v>
      </c>
      <c r="I82" s="76">
        <v>6</v>
      </c>
      <c r="J82" s="550">
        <v>4974</v>
      </c>
      <c r="K82" s="551">
        <v>1225</v>
      </c>
      <c r="L82" s="74">
        <v>6</v>
      </c>
      <c r="M82" s="74">
        <v>46</v>
      </c>
      <c r="N82" s="74">
        <v>1264</v>
      </c>
      <c r="O82" s="552">
        <v>2433</v>
      </c>
      <c r="P82" s="75">
        <v>1234</v>
      </c>
      <c r="Q82" s="59"/>
      <c r="R82" s="53"/>
    </row>
    <row r="83" spans="4:18" ht="15.75" customHeight="1">
      <c r="D83" s="77"/>
      <c r="J83" s="77"/>
      <c r="K83" s="77"/>
      <c r="L83" s="77"/>
      <c r="M83" s="77"/>
      <c r="N83" s="77"/>
      <c r="O83" s="77"/>
      <c r="P83" s="553" t="s">
        <v>702</v>
      </c>
      <c r="Q83" s="51"/>
      <c r="R83" s="51"/>
    </row>
    <row r="84" spans="2:18" ht="13.5">
      <c r="B84" s="47" t="s">
        <v>139</v>
      </c>
      <c r="D84" s="554"/>
      <c r="E84" s="554"/>
      <c r="F84" s="554"/>
      <c r="G84" s="554"/>
      <c r="H84" s="554"/>
      <c r="I84" s="554"/>
      <c r="J84" s="554"/>
      <c r="K84" s="554"/>
      <c r="L84" s="554"/>
      <c r="M84" s="554"/>
      <c r="N84" s="554"/>
      <c r="O84" s="554"/>
      <c r="P84" s="554"/>
      <c r="Q84" s="51"/>
      <c r="R84" s="51"/>
    </row>
    <row r="85" spans="4:18" ht="13.5">
      <c r="D85" s="77"/>
      <c r="J85" s="77"/>
      <c r="K85" s="77"/>
      <c r="L85" s="77"/>
      <c r="M85" s="77"/>
      <c r="N85" s="77"/>
      <c r="O85" s="77"/>
      <c r="P85" s="77"/>
      <c r="Q85" s="51"/>
      <c r="R85" s="51"/>
    </row>
    <row r="86" spans="4:18" ht="13.5" hidden="1">
      <c r="D86" s="554">
        <f>D82+D80+D66+D60+D45+D34+D21+D11</f>
        <v>130</v>
      </c>
      <c r="E86" s="554">
        <f>E82+E80+E66+E45+E34+E21+E11</f>
        <v>23</v>
      </c>
      <c r="F86" s="554">
        <f>F82+F80+F66+F60+F45+F34+F21+F11</f>
        <v>107</v>
      </c>
      <c r="G86" s="554">
        <f>G82+G80+G66+G45+G34+G21+G11</f>
        <v>51</v>
      </c>
      <c r="H86" s="554">
        <f>H82+H80+H45+H11</f>
        <v>9</v>
      </c>
      <c r="I86" s="554">
        <f>I82+I80+I66+I60+I45+I34+I21+I11</f>
        <v>54</v>
      </c>
      <c r="J86" s="554">
        <f>J82+J80+J66+J60+J45+J34+J21+J11</f>
        <v>26344</v>
      </c>
      <c r="K86" s="554">
        <f>K82+K80+K66+K45+K34+K21+K11</f>
        <v>6587</v>
      </c>
      <c r="L86" s="554">
        <f>L11+L21+L34+L45+L66+L82</f>
        <v>32</v>
      </c>
      <c r="M86" s="554">
        <f>M82+M80+M45+M34+M21+M11</f>
        <v>134</v>
      </c>
      <c r="N86" s="554">
        <f>N82+N80+N66+N45+N34+N21+N11</f>
        <v>4000</v>
      </c>
      <c r="O86" s="554">
        <f>O82+O80+O66+O60+O45+O34+O21+O11</f>
        <v>15591</v>
      </c>
      <c r="P86" s="554">
        <f>P82+P80+P45+P11</f>
        <v>4391</v>
      </c>
      <c r="Q86" s="51"/>
      <c r="R86" s="51"/>
    </row>
    <row r="87" spans="4:18" ht="13.5">
      <c r="D87" s="554"/>
      <c r="J87" s="77"/>
      <c r="K87" s="77"/>
      <c r="L87" s="77"/>
      <c r="M87" s="77"/>
      <c r="N87" s="77"/>
      <c r="O87" s="77"/>
      <c r="P87" s="77"/>
      <c r="Q87" s="51"/>
      <c r="R87" s="51"/>
    </row>
    <row r="88" spans="17:18" ht="13.5">
      <c r="Q88" s="51"/>
      <c r="R88" s="51"/>
    </row>
    <row r="89" spans="17:18" ht="13.5">
      <c r="Q89" s="51"/>
      <c r="R89" s="51"/>
    </row>
    <row r="90" spans="17:18" ht="13.5">
      <c r="Q90" s="51"/>
      <c r="R90" s="51"/>
    </row>
    <row r="91" spans="17:18" ht="13.5">
      <c r="Q91" s="51"/>
      <c r="R91" s="51"/>
    </row>
    <row r="92" spans="17:18" ht="13.5">
      <c r="Q92" s="51"/>
      <c r="R92" s="51"/>
    </row>
    <row r="93" spans="17:18" ht="13.5">
      <c r="Q93" s="51"/>
      <c r="R93" s="51"/>
    </row>
  </sheetData>
  <sheetProtection/>
  <mergeCells count="23">
    <mergeCell ref="H4:H8"/>
    <mergeCell ref="I4:I8"/>
    <mergeCell ref="J4:J8"/>
    <mergeCell ref="D4:D8"/>
    <mergeCell ref="E4:E8"/>
    <mergeCell ref="F4:F8"/>
    <mergeCell ref="G5:G8"/>
    <mergeCell ref="P4:P8"/>
    <mergeCell ref="A1:L1"/>
    <mergeCell ref="D3:I3"/>
    <mergeCell ref="J3:P3"/>
    <mergeCell ref="K4:K8"/>
    <mergeCell ref="L4:L8"/>
    <mergeCell ref="M4:M8"/>
    <mergeCell ref="N4:N8"/>
    <mergeCell ref="O4:O8"/>
    <mergeCell ref="A3:C8"/>
    <mergeCell ref="W3:W7"/>
    <mergeCell ref="R3:R7"/>
    <mergeCell ref="S3:S7"/>
    <mergeCell ref="T3:T7"/>
    <mergeCell ref="U3:U7"/>
    <mergeCell ref="V3:V7"/>
  </mergeCells>
  <printOptions/>
  <pageMargins left="0.7086614173228347" right="0.65" top="0.56" bottom="0.42" header="0.1968503937007874" footer="0.2362204724409449"/>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101"/>
  <sheetViews>
    <sheetView view="pageBreakPreview" zoomScaleSheetLayoutView="100" zoomScalePageLayoutView="0" workbookViewId="0" topLeftCell="A1">
      <selection activeCell="F39" sqref="F39"/>
    </sheetView>
  </sheetViews>
  <sheetFormatPr defaultColWidth="9.00390625" defaultRowHeight="13.5"/>
  <cols>
    <col min="1" max="1" width="2.875" style="78" customWidth="1"/>
    <col min="2" max="2" width="11.50390625" style="78" customWidth="1"/>
    <col min="3" max="3" width="3.375" style="78" customWidth="1"/>
    <col min="4" max="5" width="9.00390625" style="78" customWidth="1"/>
    <col min="6" max="6" width="11.625" style="78" customWidth="1"/>
    <col min="7" max="7" width="9.00390625" style="78" customWidth="1"/>
    <col min="8" max="8" width="13.00390625" style="78" customWidth="1"/>
    <col min="9" max="9" width="11.125" style="78" customWidth="1"/>
    <col min="10" max="10" width="9.00390625" style="78" customWidth="1"/>
    <col min="11" max="11" width="9.625" style="78" bestFit="1" customWidth="1"/>
    <col min="12" max="16384" width="9.00390625" style="78" customWidth="1"/>
  </cols>
  <sheetData>
    <row r="1" spans="1:3" ht="14.25">
      <c r="A1" s="79" t="s">
        <v>391</v>
      </c>
      <c r="C1" s="79"/>
    </row>
    <row r="2" ht="14.25" thickBot="1">
      <c r="L2" s="190" t="s">
        <v>743</v>
      </c>
    </row>
    <row r="3" spans="1:13" ht="24.75" customHeight="1">
      <c r="A3" s="754" t="s">
        <v>12</v>
      </c>
      <c r="B3" s="754"/>
      <c r="C3" s="755"/>
      <c r="D3" s="760" t="s">
        <v>383</v>
      </c>
      <c r="E3" s="761"/>
      <c r="F3" s="761"/>
      <c r="G3" s="762"/>
      <c r="H3" s="770" t="s">
        <v>143</v>
      </c>
      <c r="I3" s="762"/>
      <c r="J3" s="769" t="s">
        <v>140</v>
      </c>
      <c r="K3" s="754"/>
      <c r="L3" s="754"/>
      <c r="M3" s="80"/>
    </row>
    <row r="4" spans="1:13" ht="13.5">
      <c r="A4" s="756"/>
      <c r="B4" s="756"/>
      <c r="C4" s="757"/>
      <c r="D4" s="763" t="s">
        <v>5</v>
      </c>
      <c r="E4" s="748" t="s">
        <v>141</v>
      </c>
      <c r="F4" s="767" t="s">
        <v>144</v>
      </c>
      <c r="G4" s="765" t="s">
        <v>142</v>
      </c>
      <c r="H4" s="752" t="s">
        <v>61</v>
      </c>
      <c r="I4" s="750" t="s">
        <v>145</v>
      </c>
      <c r="J4" s="775" t="s">
        <v>5</v>
      </c>
      <c r="K4" s="774" t="s">
        <v>141</v>
      </c>
      <c r="L4" s="771" t="s">
        <v>142</v>
      </c>
      <c r="M4" s="80"/>
    </row>
    <row r="5" spans="1:13" ht="13.5">
      <c r="A5" s="756"/>
      <c r="B5" s="756"/>
      <c r="C5" s="757"/>
      <c r="D5" s="763"/>
      <c r="E5" s="748"/>
      <c r="F5" s="767"/>
      <c r="G5" s="765"/>
      <c r="H5" s="752"/>
      <c r="I5" s="750"/>
      <c r="J5" s="776"/>
      <c r="K5" s="748"/>
      <c r="L5" s="772"/>
      <c r="M5" s="80"/>
    </row>
    <row r="6" spans="1:13" ht="30.75" customHeight="1" thickBot="1">
      <c r="A6" s="758"/>
      <c r="B6" s="758"/>
      <c r="C6" s="759"/>
      <c r="D6" s="764"/>
      <c r="E6" s="749"/>
      <c r="F6" s="768"/>
      <c r="G6" s="766"/>
      <c r="H6" s="753"/>
      <c r="I6" s="751"/>
      <c r="J6" s="777"/>
      <c r="K6" s="749"/>
      <c r="L6" s="773"/>
      <c r="M6" s="80"/>
    </row>
    <row r="7" spans="2:14" s="81" customFormat="1" ht="14.25" customHeight="1">
      <c r="B7" s="82" t="s">
        <v>146</v>
      </c>
      <c r="C7" s="83"/>
      <c r="D7" s="555">
        <f>D9+D19+D32+D43+D58+D64+D78+D80</f>
        <v>1397</v>
      </c>
      <c r="E7" s="556">
        <f aca="true" t="shared" si="0" ref="E7:J7">E9+E19+E32+E43+E58+E64+E78+E80</f>
        <v>163</v>
      </c>
      <c r="F7" s="557">
        <f t="shared" si="0"/>
        <v>16</v>
      </c>
      <c r="G7" s="558">
        <f t="shared" si="0"/>
        <v>1234</v>
      </c>
      <c r="H7" s="84">
        <f t="shared" si="0"/>
        <v>1788</v>
      </c>
      <c r="I7" s="559">
        <f t="shared" si="0"/>
        <v>154</v>
      </c>
      <c r="J7" s="560">
        <f t="shared" si="0"/>
        <v>876</v>
      </c>
      <c r="K7" s="556">
        <f>K9+K19+K32+K43+K58+K64+K78+K80</f>
        <v>547</v>
      </c>
      <c r="L7" s="561">
        <f>L9+L19+L32+L43+L58+L64+L78+L80</f>
        <v>685</v>
      </c>
      <c r="M7" s="85"/>
      <c r="N7" s="81">
        <v>1457</v>
      </c>
    </row>
    <row r="8" spans="2:14" ht="14.25" customHeight="1">
      <c r="B8" s="86"/>
      <c r="C8" s="87"/>
      <c r="D8" s="88"/>
      <c r="E8" s="89"/>
      <c r="F8" s="90"/>
      <c r="G8" s="91"/>
      <c r="H8" s="92"/>
      <c r="I8" s="93"/>
      <c r="J8" s="94"/>
      <c r="K8" s="89"/>
      <c r="L8" s="95"/>
      <c r="M8" s="80"/>
      <c r="N8" s="489">
        <f>D7-N7</f>
        <v>-60</v>
      </c>
    </row>
    <row r="9" spans="2:13" s="81" customFormat="1" ht="14.25" customHeight="1">
      <c r="B9" s="82" t="s">
        <v>147</v>
      </c>
      <c r="C9" s="96"/>
      <c r="D9" s="555">
        <f aca="true" t="shared" si="1" ref="D9:L9">SUM(D10:D17)</f>
        <v>396</v>
      </c>
      <c r="E9" s="556">
        <f t="shared" si="1"/>
        <v>45</v>
      </c>
      <c r="F9" s="557">
        <f t="shared" si="1"/>
        <v>6</v>
      </c>
      <c r="G9" s="558">
        <f t="shared" si="1"/>
        <v>351</v>
      </c>
      <c r="H9" s="562">
        <f t="shared" si="1"/>
        <v>607</v>
      </c>
      <c r="I9" s="559">
        <f t="shared" si="1"/>
        <v>63</v>
      </c>
      <c r="J9" s="560">
        <f t="shared" si="1"/>
        <v>221</v>
      </c>
      <c r="K9" s="556">
        <f t="shared" si="1"/>
        <v>0</v>
      </c>
      <c r="L9" s="561">
        <f t="shared" si="1"/>
        <v>221</v>
      </c>
      <c r="M9" s="85"/>
    </row>
    <row r="10" spans="2:13" ht="14.25" customHeight="1">
      <c r="B10" s="86" t="s">
        <v>148</v>
      </c>
      <c r="C10" s="87"/>
      <c r="D10" s="88">
        <v>272</v>
      </c>
      <c r="E10" s="89">
        <v>35</v>
      </c>
      <c r="F10" s="90">
        <v>5</v>
      </c>
      <c r="G10" s="91">
        <v>237</v>
      </c>
      <c r="H10" s="97">
        <v>471</v>
      </c>
      <c r="I10" s="98">
        <v>58</v>
      </c>
      <c r="J10" s="94">
        <v>141</v>
      </c>
      <c r="K10" s="89">
        <v>0</v>
      </c>
      <c r="L10" s="95">
        <v>141</v>
      </c>
      <c r="M10" s="80"/>
    </row>
    <row r="11" spans="2:15" ht="14.25" customHeight="1">
      <c r="B11" s="86" t="s">
        <v>149</v>
      </c>
      <c r="C11" s="87"/>
      <c r="D11" s="99">
        <v>42</v>
      </c>
      <c r="E11" s="100">
        <v>1</v>
      </c>
      <c r="F11" s="101" t="s">
        <v>30</v>
      </c>
      <c r="G11" s="102">
        <v>41</v>
      </c>
      <c r="H11" s="92">
        <v>12</v>
      </c>
      <c r="I11" s="98" t="s">
        <v>30</v>
      </c>
      <c r="J11" s="103">
        <v>24</v>
      </c>
      <c r="K11" s="100">
        <v>0</v>
      </c>
      <c r="L11" s="104">
        <v>24</v>
      </c>
      <c r="M11" s="491" t="s">
        <v>732</v>
      </c>
      <c r="N11" s="490">
        <v>1284</v>
      </c>
      <c r="O11" s="489">
        <f>G7-N11</f>
        <v>-50</v>
      </c>
    </row>
    <row r="12" spans="2:15" ht="14.25" customHeight="1">
      <c r="B12" s="86" t="s">
        <v>150</v>
      </c>
      <c r="C12" s="87"/>
      <c r="D12" s="99">
        <v>38</v>
      </c>
      <c r="E12" s="100">
        <v>8</v>
      </c>
      <c r="F12" s="101">
        <v>1</v>
      </c>
      <c r="G12" s="102">
        <v>30</v>
      </c>
      <c r="H12" s="92">
        <v>121</v>
      </c>
      <c r="I12" s="98">
        <v>5</v>
      </c>
      <c r="J12" s="103">
        <v>26</v>
      </c>
      <c r="K12" s="100">
        <v>0</v>
      </c>
      <c r="L12" s="104">
        <v>26</v>
      </c>
      <c r="M12" s="491" t="s">
        <v>733</v>
      </c>
      <c r="N12" s="78">
        <v>173</v>
      </c>
      <c r="O12" s="489">
        <f>E7-N12</f>
        <v>-10</v>
      </c>
    </row>
    <row r="13" spans="2:13" ht="14.25" customHeight="1">
      <c r="B13" s="86" t="s">
        <v>31</v>
      </c>
      <c r="C13" s="87"/>
      <c r="D13" s="99">
        <v>17</v>
      </c>
      <c r="E13" s="100">
        <v>1</v>
      </c>
      <c r="F13" s="101" t="s">
        <v>30</v>
      </c>
      <c r="G13" s="102">
        <v>16</v>
      </c>
      <c r="H13" s="92">
        <v>3</v>
      </c>
      <c r="I13" s="98" t="s">
        <v>30</v>
      </c>
      <c r="J13" s="103">
        <v>12</v>
      </c>
      <c r="K13" s="100">
        <v>0</v>
      </c>
      <c r="L13" s="104">
        <v>12</v>
      </c>
      <c r="M13" s="80"/>
    </row>
    <row r="14" spans="2:13" ht="14.25" customHeight="1">
      <c r="B14" s="86" t="s">
        <v>6</v>
      </c>
      <c r="C14" s="87"/>
      <c r="D14" s="99">
        <v>8</v>
      </c>
      <c r="E14" s="100" t="s">
        <v>30</v>
      </c>
      <c r="F14" s="101" t="s">
        <v>30</v>
      </c>
      <c r="G14" s="102">
        <v>8</v>
      </c>
      <c r="H14" s="92" t="s">
        <v>30</v>
      </c>
      <c r="I14" s="98" t="s">
        <v>30</v>
      </c>
      <c r="J14" s="103">
        <v>7</v>
      </c>
      <c r="K14" s="100">
        <v>0</v>
      </c>
      <c r="L14" s="104">
        <v>7</v>
      </c>
      <c r="M14" s="80"/>
    </row>
    <row r="15" spans="2:13" ht="14.25" customHeight="1">
      <c r="B15" s="86" t="s">
        <v>151</v>
      </c>
      <c r="C15" s="87"/>
      <c r="D15" s="99">
        <v>3</v>
      </c>
      <c r="E15" s="100" t="s">
        <v>30</v>
      </c>
      <c r="F15" s="101" t="s">
        <v>30</v>
      </c>
      <c r="G15" s="102">
        <v>3</v>
      </c>
      <c r="H15" s="92" t="s">
        <v>30</v>
      </c>
      <c r="I15" s="98" t="s">
        <v>30</v>
      </c>
      <c r="J15" s="103">
        <v>3</v>
      </c>
      <c r="K15" s="100">
        <v>0</v>
      </c>
      <c r="L15" s="104">
        <v>3</v>
      </c>
      <c r="M15" s="80"/>
    </row>
    <row r="16" spans="2:13" ht="14.25" customHeight="1">
      <c r="B16" s="86" t="s">
        <v>152</v>
      </c>
      <c r="C16" s="87"/>
      <c r="D16" s="99">
        <v>14</v>
      </c>
      <c r="E16" s="100" t="s">
        <v>30</v>
      </c>
      <c r="F16" s="101" t="s">
        <v>30</v>
      </c>
      <c r="G16" s="102">
        <v>14</v>
      </c>
      <c r="H16" s="92" t="s">
        <v>30</v>
      </c>
      <c r="I16" s="98" t="s">
        <v>30</v>
      </c>
      <c r="J16" s="103">
        <v>6</v>
      </c>
      <c r="K16" s="100">
        <v>0</v>
      </c>
      <c r="L16" s="104">
        <v>6</v>
      </c>
      <c r="M16" s="80"/>
    </row>
    <row r="17" spans="2:13" ht="14.25" customHeight="1">
      <c r="B17" s="86" t="s">
        <v>81</v>
      </c>
      <c r="C17" s="87"/>
      <c r="D17" s="99">
        <v>2</v>
      </c>
      <c r="E17" s="100" t="s">
        <v>30</v>
      </c>
      <c r="F17" s="101" t="s">
        <v>30</v>
      </c>
      <c r="G17" s="102">
        <v>2</v>
      </c>
      <c r="H17" s="92" t="s">
        <v>30</v>
      </c>
      <c r="I17" s="98" t="s">
        <v>30</v>
      </c>
      <c r="J17" s="103">
        <v>2</v>
      </c>
      <c r="K17" s="100">
        <v>0</v>
      </c>
      <c r="L17" s="104">
        <v>2</v>
      </c>
      <c r="M17" s="80"/>
    </row>
    <row r="18" spans="2:13" ht="14.25" customHeight="1">
      <c r="B18" s="86"/>
      <c r="C18" s="87"/>
      <c r="D18" s="99"/>
      <c r="E18" s="100"/>
      <c r="F18" s="101"/>
      <c r="G18" s="102"/>
      <c r="H18" s="92"/>
      <c r="I18" s="98"/>
      <c r="J18" s="103"/>
      <c r="K18" s="100"/>
      <c r="L18" s="104"/>
      <c r="M18" s="80"/>
    </row>
    <row r="19" spans="2:13" s="81" customFormat="1" ht="14.25" customHeight="1">
      <c r="B19" s="82" t="s">
        <v>82</v>
      </c>
      <c r="C19" s="96"/>
      <c r="D19" s="105">
        <f aca="true" t="shared" si="2" ref="D19:J19">SUM(D20:D30)</f>
        <v>133</v>
      </c>
      <c r="E19" s="563">
        <f t="shared" si="2"/>
        <v>17</v>
      </c>
      <c r="F19" s="106">
        <f t="shared" si="2"/>
        <v>2</v>
      </c>
      <c r="G19" s="563">
        <f t="shared" si="2"/>
        <v>116</v>
      </c>
      <c r="H19" s="84">
        <f t="shared" si="2"/>
        <v>84</v>
      </c>
      <c r="I19" s="564">
        <f t="shared" si="2"/>
        <v>0</v>
      </c>
      <c r="J19" s="107">
        <f t="shared" si="2"/>
        <v>84</v>
      </c>
      <c r="K19" s="108">
        <f>SUM(K20:K30)</f>
        <v>230</v>
      </c>
      <c r="L19" s="109">
        <f>SUM(L20:L30)</f>
        <v>15</v>
      </c>
      <c r="M19" s="390"/>
    </row>
    <row r="20" spans="2:13" ht="14.25" customHeight="1">
      <c r="B20" s="86" t="s">
        <v>83</v>
      </c>
      <c r="C20" s="87"/>
      <c r="D20" s="99">
        <v>56</v>
      </c>
      <c r="E20" s="100">
        <v>5</v>
      </c>
      <c r="F20" s="101" t="s">
        <v>30</v>
      </c>
      <c r="G20" s="102">
        <v>51</v>
      </c>
      <c r="H20" s="92">
        <v>36</v>
      </c>
      <c r="I20" s="98" t="s">
        <v>30</v>
      </c>
      <c r="J20" s="103">
        <v>36</v>
      </c>
      <c r="K20" s="100">
        <v>61</v>
      </c>
      <c r="L20" s="104" t="s">
        <v>30</v>
      </c>
      <c r="M20" s="80"/>
    </row>
    <row r="21" spans="2:13" ht="14.25" customHeight="1">
      <c r="B21" s="86" t="s">
        <v>84</v>
      </c>
      <c r="C21" s="87"/>
      <c r="D21" s="99">
        <v>22</v>
      </c>
      <c r="E21" s="100">
        <v>7</v>
      </c>
      <c r="F21" s="101">
        <v>2</v>
      </c>
      <c r="G21" s="102">
        <v>15</v>
      </c>
      <c r="H21" s="92">
        <v>15</v>
      </c>
      <c r="I21" s="98" t="s">
        <v>30</v>
      </c>
      <c r="J21" s="103">
        <v>15</v>
      </c>
      <c r="K21" s="100">
        <v>97</v>
      </c>
      <c r="L21" s="104">
        <v>15</v>
      </c>
      <c r="M21" s="80"/>
    </row>
    <row r="22" spans="2:13" ht="14.25" customHeight="1">
      <c r="B22" s="86" t="s">
        <v>85</v>
      </c>
      <c r="C22" s="87"/>
      <c r="D22" s="99">
        <v>9</v>
      </c>
      <c r="E22" s="100" t="s">
        <v>30</v>
      </c>
      <c r="F22" s="101" t="s">
        <v>30</v>
      </c>
      <c r="G22" s="102">
        <v>9</v>
      </c>
      <c r="H22" s="92">
        <v>3</v>
      </c>
      <c r="I22" s="98" t="s">
        <v>30</v>
      </c>
      <c r="J22" s="103">
        <v>3</v>
      </c>
      <c r="K22" s="100" t="s">
        <v>30</v>
      </c>
      <c r="L22" s="104" t="s">
        <v>30</v>
      </c>
      <c r="M22" s="80"/>
    </row>
    <row r="23" spans="2:13" ht="14.25" customHeight="1">
      <c r="B23" s="86" t="s">
        <v>86</v>
      </c>
      <c r="C23" s="87"/>
      <c r="D23" s="99">
        <v>5</v>
      </c>
      <c r="E23" s="100" t="s">
        <v>30</v>
      </c>
      <c r="F23" s="101" t="s">
        <v>30</v>
      </c>
      <c r="G23" s="102">
        <v>5</v>
      </c>
      <c r="H23" s="92">
        <v>2</v>
      </c>
      <c r="I23" s="98" t="s">
        <v>30</v>
      </c>
      <c r="J23" s="103">
        <v>2</v>
      </c>
      <c r="K23" s="100" t="s">
        <v>30</v>
      </c>
      <c r="L23" s="104" t="s">
        <v>30</v>
      </c>
      <c r="M23" s="80"/>
    </row>
    <row r="24" spans="2:13" ht="14.25" customHeight="1">
      <c r="B24" s="86" t="s">
        <v>87</v>
      </c>
      <c r="C24" s="87"/>
      <c r="D24" s="99">
        <v>11</v>
      </c>
      <c r="E24" s="100">
        <v>1</v>
      </c>
      <c r="F24" s="101" t="s">
        <v>30</v>
      </c>
      <c r="G24" s="102">
        <v>10</v>
      </c>
      <c r="H24" s="92">
        <v>8</v>
      </c>
      <c r="I24" s="98" t="s">
        <v>30</v>
      </c>
      <c r="J24" s="103">
        <v>8</v>
      </c>
      <c r="K24" s="100">
        <v>8</v>
      </c>
      <c r="L24" s="104" t="s">
        <v>30</v>
      </c>
      <c r="M24" s="80"/>
    </row>
    <row r="25" spans="2:13" ht="14.25" customHeight="1">
      <c r="B25" s="86" t="s">
        <v>88</v>
      </c>
      <c r="C25" s="87"/>
      <c r="D25" s="99">
        <v>4</v>
      </c>
      <c r="E25" s="100" t="s">
        <v>30</v>
      </c>
      <c r="F25" s="101" t="s">
        <v>30</v>
      </c>
      <c r="G25" s="102">
        <v>4</v>
      </c>
      <c r="H25" s="92">
        <v>2</v>
      </c>
      <c r="I25" s="98" t="s">
        <v>30</v>
      </c>
      <c r="J25" s="103">
        <v>2</v>
      </c>
      <c r="K25" s="100" t="s">
        <v>30</v>
      </c>
      <c r="L25" s="104" t="s">
        <v>30</v>
      </c>
      <c r="M25" s="80"/>
    </row>
    <row r="26" spans="2:13" ht="14.25" customHeight="1">
      <c r="B26" s="86" t="s">
        <v>89</v>
      </c>
      <c r="C26" s="87"/>
      <c r="D26" s="99">
        <v>2</v>
      </c>
      <c r="E26" s="100" t="s">
        <v>30</v>
      </c>
      <c r="F26" s="101" t="s">
        <v>30</v>
      </c>
      <c r="G26" s="102">
        <v>2</v>
      </c>
      <c r="H26" s="92">
        <v>3</v>
      </c>
      <c r="I26" s="98" t="s">
        <v>30</v>
      </c>
      <c r="J26" s="103">
        <v>3</v>
      </c>
      <c r="K26" s="100" t="s">
        <v>30</v>
      </c>
      <c r="L26" s="104" t="s">
        <v>30</v>
      </c>
      <c r="M26" s="80"/>
    </row>
    <row r="27" spans="2:13" ht="14.25" customHeight="1">
      <c r="B27" s="86" t="s">
        <v>90</v>
      </c>
      <c r="C27" s="87"/>
      <c r="D27" s="99">
        <v>4</v>
      </c>
      <c r="E27" s="100" t="s">
        <v>30</v>
      </c>
      <c r="F27" s="101" t="s">
        <v>30</v>
      </c>
      <c r="G27" s="102">
        <v>4</v>
      </c>
      <c r="H27" s="92">
        <v>2</v>
      </c>
      <c r="I27" s="98" t="s">
        <v>30</v>
      </c>
      <c r="J27" s="103">
        <v>2</v>
      </c>
      <c r="K27" s="100" t="s">
        <v>30</v>
      </c>
      <c r="L27" s="104" t="s">
        <v>30</v>
      </c>
      <c r="M27" s="80"/>
    </row>
    <row r="28" spans="2:13" ht="14.25" customHeight="1">
      <c r="B28" s="86" t="s">
        <v>91</v>
      </c>
      <c r="C28" s="87"/>
      <c r="D28" s="99">
        <v>2</v>
      </c>
      <c r="E28" s="100" t="s">
        <v>30</v>
      </c>
      <c r="F28" s="101" t="s">
        <v>30</v>
      </c>
      <c r="G28" s="102">
        <v>2</v>
      </c>
      <c r="H28" s="92">
        <v>2</v>
      </c>
      <c r="I28" s="98" t="s">
        <v>30</v>
      </c>
      <c r="J28" s="103">
        <v>2</v>
      </c>
      <c r="K28" s="100" t="s">
        <v>30</v>
      </c>
      <c r="L28" s="104" t="s">
        <v>30</v>
      </c>
      <c r="M28" s="80"/>
    </row>
    <row r="29" spans="2:13" ht="14.25" customHeight="1">
      <c r="B29" s="86" t="s">
        <v>92</v>
      </c>
      <c r="C29" s="87"/>
      <c r="D29" s="99">
        <v>11</v>
      </c>
      <c r="E29" s="100">
        <v>1</v>
      </c>
      <c r="F29" s="101" t="s">
        <v>30</v>
      </c>
      <c r="G29" s="102">
        <v>10</v>
      </c>
      <c r="H29" s="92">
        <v>6</v>
      </c>
      <c r="I29" s="98" t="s">
        <v>30</v>
      </c>
      <c r="J29" s="103">
        <v>6</v>
      </c>
      <c r="K29" s="100">
        <v>19</v>
      </c>
      <c r="L29" s="104" t="s">
        <v>30</v>
      </c>
      <c r="M29" s="80"/>
    </row>
    <row r="30" spans="2:13" ht="14.25" customHeight="1">
      <c r="B30" s="86" t="s">
        <v>93</v>
      </c>
      <c r="C30" s="87"/>
      <c r="D30" s="99">
        <v>7</v>
      </c>
      <c r="E30" s="100">
        <v>3</v>
      </c>
      <c r="F30" s="101" t="s">
        <v>30</v>
      </c>
      <c r="G30" s="102">
        <v>4</v>
      </c>
      <c r="H30" s="92">
        <v>5</v>
      </c>
      <c r="I30" s="98" t="s">
        <v>30</v>
      </c>
      <c r="J30" s="103">
        <v>5</v>
      </c>
      <c r="K30" s="100">
        <v>45</v>
      </c>
      <c r="L30" s="104" t="s">
        <v>30</v>
      </c>
      <c r="M30" s="80"/>
    </row>
    <row r="31" spans="2:13" ht="14.25" customHeight="1">
      <c r="B31" s="86"/>
      <c r="C31" s="87"/>
      <c r="D31" s="99"/>
      <c r="E31" s="100"/>
      <c r="F31" s="101"/>
      <c r="G31" s="102"/>
      <c r="H31" s="92"/>
      <c r="I31" s="98"/>
      <c r="J31" s="103"/>
      <c r="K31" s="100"/>
      <c r="L31" s="104"/>
      <c r="M31" s="80"/>
    </row>
    <row r="32" spans="2:13" s="81" customFormat="1" ht="14.25" customHeight="1">
      <c r="B32" s="82" t="s">
        <v>94</v>
      </c>
      <c r="C32" s="96"/>
      <c r="D32" s="105">
        <f aca="true" t="shared" si="3" ref="D32:L32">SUM(D33:D41)</f>
        <v>92</v>
      </c>
      <c r="E32" s="108">
        <f t="shared" si="3"/>
        <v>12</v>
      </c>
      <c r="F32" s="106">
        <f t="shared" si="3"/>
        <v>0</v>
      </c>
      <c r="G32" s="110">
        <f t="shared" si="3"/>
        <v>80</v>
      </c>
      <c r="H32" s="84">
        <f t="shared" si="3"/>
        <v>72</v>
      </c>
      <c r="I32" s="111">
        <f t="shared" si="3"/>
        <v>0</v>
      </c>
      <c r="J32" s="107">
        <f t="shared" si="3"/>
        <v>72</v>
      </c>
      <c r="K32" s="108">
        <f t="shared" si="3"/>
        <v>157</v>
      </c>
      <c r="L32" s="109">
        <f t="shared" si="3"/>
        <v>0</v>
      </c>
      <c r="M32" s="85"/>
    </row>
    <row r="33" spans="2:13" ht="14.25" customHeight="1">
      <c r="B33" s="86" t="s">
        <v>95</v>
      </c>
      <c r="C33" s="87"/>
      <c r="D33" s="99">
        <v>56</v>
      </c>
      <c r="E33" s="100">
        <v>9</v>
      </c>
      <c r="F33" s="101" t="s">
        <v>30</v>
      </c>
      <c r="G33" s="102">
        <v>47</v>
      </c>
      <c r="H33" s="92">
        <v>35</v>
      </c>
      <c r="I33" s="98" t="s">
        <v>30</v>
      </c>
      <c r="J33" s="103">
        <v>35</v>
      </c>
      <c r="K33" s="100">
        <v>115</v>
      </c>
      <c r="L33" s="104" t="s">
        <v>30</v>
      </c>
      <c r="M33" s="80"/>
    </row>
    <row r="34" spans="2:13" ht="14.25" customHeight="1">
      <c r="B34" s="86" t="s">
        <v>96</v>
      </c>
      <c r="C34" s="87"/>
      <c r="D34" s="99">
        <v>4</v>
      </c>
      <c r="E34" s="100">
        <v>1</v>
      </c>
      <c r="F34" s="101" t="s">
        <v>30</v>
      </c>
      <c r="G34" s="102">
        <v>3</v>
      </c>
      <c r="H34" s="92">
        <v>6</v>
      </c>
      <c r="I34" s="98" t="s">
        <v>30</v>
      </c>
      <c r="J34" s="103">
        <v>6</v>
      </c>
      <c r="K34" s="100">
        <v>4</v>
      </c>
      <c r="L34" s="104" t="s">
        <v>30</v>
      </c>
      <c r="M34" s="80"/>
    </row>
    <row r="35" spans="2:13" ht="14.25" customHeight="1">
      <c r="B35" s="86" t="s">
        <v>97</v>
      </c>
      <c r="C35" s="87"/>
      <c r="D35" s="99">
        <v>2</v>
      </c>
      <c r="E35" s="100" t="s">
        <v>30</v>
      </c>
      <c r="F35" s="101" t="s">
        <v>30</v>
      </c>
      <c r="G35" s="102">
        <v>2</v>
      </c>
      <c r="H35" s="92">
        <v>4</v>
      </c>
      <c r="I35" s="98" t="s">
        <v>30</v>
      </c>
      <c r="J35" s="103">
        <v>4</v>
      </c>
      <c r="K35" s="100" t="s">
        <v>30</v>
      </c>
      <c r="L35" s="104" t="s">
        <v>30</v>
      </c>
      <c r="M35" s="80"/>
    </row>
    <row r="36" spans="2:13" ht="14.25" customHeight="1">
      <c r="B36" s="86" t="s">
        <v>98</v>
      </c>
      <c r="C36" s="87"/>
      <c r="D36" s="99">
        <v>3</v>
      </c>
      <c r="E36" s="100" t="s">
        <v>30</v>
      </c>
      <c r="F36" s="101" t="s">
        <v>30</v>
      </c>
      <c r="G36" s="102">
        <v>3</v>
      </c>
      <c r="H36" s="92">
        <v>3</v>
      </c>
      <c r="I36" s="98" t="s">
        <v>30</v>
      </c>
      <c r="J36" s="103">
        <v>3</v>
      </c>
      <c r="K36" s="100" t="s">
        <v>30</v>
      </c>
      <c r="L36" s="104" t="s">
        <v>30</v>
      </c>
      <c r="M36" s="80"/>
    </row>
    <row r="37" spans="2:13" ht="14.25" customHeight="1">
      <c r="B37" s="86" t="s">
        <v>99</v>
      </c>
      <c r="C37" s="87"/>
      <c r="D37" s="99">
        <v>9</v>
      </c>
      <c r="E37" s="100" t="s">
        <v>30</v>
      </c>
      <c r="F37" s="101" t="s">
        <v>30</v>
      </c>
      <c r="G37" s="102">
        <v>9</v>
      </c>
      <c r="H37" s="92">
        <v>10</v>
      </c>
      <c r="I37" s="98" t="s">
        <v>30</v>
      </c>
      <c r="J37" s="103">
        <v>10</v>
      </c>
      <c r="K37" s="100" t="s">
        <v>30</v>
      </c>
      <c r="L37" s="104" t="s">
        <v>30</v>
      </c>
      <c r="M37" s="80"/>
    </row>
    <row r="38" spans="2:13" ht="14.25" customHeight="1">
      <c r="B38" s="86" t="s">
        <v>100</v>
      </c>
      <c r="C38" s="87"/>
      <c r="D38" s="99">
        <v>8</v>
      </c>
      <c r="E38" s="100">
        <v>1</v>
      </c>
      <c r="F38" s="101" t="s">
        <v>30</v>
      </c>
      <c r="G38" s="102">
        <v>7</v>
      </c>
      <c r="H38" s="92">
        <v>7</v>
      </c>
      <c r="I38" s="98" t="s">
        <v>30</v>
      </c>
      <c r="J38" s="103">
        <v>7</v>
      </c>
      <c r="K38" s="100">
        <v>19</v>
      </c>
      <c r="L38" s="104" t="s">
        <v>30</v>
      </c>
      <c r="M38" s="80"/>
    </row>
    <row r="39" spans="2:13" ht="14.25" customHeight="1">
      <c r="B39" s="86" t="s">
        <v>101</v>
      </c>
      <c r="C39" s="87"/>
      <c r="D39" s="99">
        <v>5</v>
      </c>
      <c r="E39" s="100">
        <v>1</v>
      </c>
      <c r="F39" s="101" t="s">
        <v>30</v>
      </c>
      <c r="G39" s="102">
        <v>4</v>
      </c>
      <c r="H39" s="92">
        <v>2</v>
      </c>
      <c r="I39" s="98" t="s">
        <v>30</v>
      </c>
      <c r="J39" s="103">
        <v>2</v>
      </c>
      <c r="K39" s="100">
        <v>19</v>
      </c>
      <c r="L39" s="104" t="s">
        <v>30</v>
      </c>
      <c r="M39" s="80"/>
    </row>
    <row r="40" spans="2:13" ht="14.25" customHeight="1">
      <c r="B40" s="86" t="s">
        <v>102</v>
      </c>
      <c r="C40" s="87"/>
      <c r="D40" s="99">
        <v>3</v>
      </c>
      <c r="E40" s="100" t="s">
        <v>30</v>
      </c>
      <c r="F40" s="101" t="s">
        <v>30</v>
      </c>
      <c r="G40" s="102">
        <v>3</v>
      </c>
      <c r="H40" s="92">
        <v>4</v>
      </c>
      <c r="I40" s="98" t="s">
        <v>30</v>
      </c>
      <c r="J40" s="103">
        <v>4</v>
      </c>
      <c r="K40" s="100" t="s">
        <v>30</v>
      </c>
      <c r="L40" s="104" t="s">
        <v>30</v>
      </c>
      <c r="M40" s="80"/>
    </row>
    <row r="41" spans="2:13" ht="14.25" customHeight="1">
      <c r="B41" s="86" t="s">
        <v>103</v>
      </c>
      <c r="C41" s="87"/>
      <c r="D41" s="99">
        <v>2</v>
      </c>
      <c r="E41" s="100" t="s">
        <v>30</v>
      </c>
      <c r="F41" s="101" t="s">
        <v>30</v>
      </c>
      <c r="G41" s="102">
        <v>2</v>
      </c>
      <c r="H41" s="92">
        <v>1</v>
      </c>
      <c r="I41" s="98" t="s">
        <v>30</v>
      </c>
      <c r="J41" s="103">
        <v>1</v>
      </c>
      <c r="K41" s="100" t="s">
        <v>30</v>
      </c>
      <c r="L41" s="104" t="s">
        <v>30</v>
      </c>
      <c r="M41" s="80"/>
    </row>
    <row r="42" spans="2:13" ht="14.25" customHeight="1">
      <c r="B42" s="86"/>
      <c r="C42" s="87"/>
      <c r="D42" s="99"/>
      <c r="E42" s="100"/>
      <c r="F42" s="101"/>
      <c r="G42" s="102"/>
      <c r="H42" s="92"/>
      <c r="I42" s="98"/>
      <c r="J42" s="103"/>
      <c r="K42" s="100"/>
      <c r="L42" s="104"/>
      <c r="M42" s="80"/>
    </row>
    <row r="43" spans="2:13" s="81" customFormat="1" ht="14.25" customHeight="1">
      <c r="B43" s="82" t="s">
        <v>104</v>
      </c>
      <c r="C43" s="96"/>
      <c r="D43" s="105">
        <f aca="true" t="shared" si="4" ref="D43:J43">SUM(D44:D56)</f>
        <v>169</v>
      </c>
      <c r="E43" s="108">
        <f t="shared" si="4"/>
        <v>15</v>
      </c>
      <c r="F43" s="106">
        <f t="shared" si="4"/>
        <v>1</v>
      </c>
      <c r="G43" s="110">
        <f t="shared" si="4"/>
        <v>154</v>
      </c>
      <c r="H43" s="84">
        <f t="shared" si="4"/>
        <v>180</v>
      </c>
      <c r="I43" s="111">
        <f t="shared" si="4"/>
        <v>17</v>
      </c>
      <c r="J43" s="107">
        <f t="shared" si="4"/>
        <v>103</v>
      </c>
      <c r="K43" s="108">
        <f>SUM(K44:K56)</f>
        <v>0</v>
      </c>
      <c r="L43" s="109">
        <f>SUM(L44:L56)</f>
        <v>103</v>
      </c>
      <c r="M43" s="85"/>
    </row>
    <row r="44" spans="2:13" ht="14.25" customHeight="1">
      <c r="B44" s="194" t="s">
        <v>105</v>
      </c>
      <c r="C44" s="87"/>
      <c r="D44" s="99">
        <v>93</v>
      </c>
      <c r="E44" s="100">
        <v>10</v>
      </c>
      <c r="F44" s="101">
        <v>1</v>
      </c>
      <c r="G44" s="102">
        <v>83</v>
      </c>
      <c r="H44" s="92">
        <v>127</v>
      </c>
      <c r="I44" s="98">
        <v>17</v>
      </c>
      <c r="J44" s="103">
        <v>57</v>
      </c>
      <c r="K44" s="100">
        <v>0</v>
      </c>
      <c r="L44" s="104">
        <v>57</v>
      </c>
      <c r="M44" s="80"/>
    </row>
    <row r="45" spans="2:13" ht="14.25" customHeight="1">
      <c r="B45" s="86" t="s">
        <v>106</v>
      </c>
      <c r="C45" s="87"/>
      <c r="D45" s="99">
        <v>27</v>
      </c>
      <c r="E45" s="100">
        <v>2</v>
      </c>
      <c r="F45" s="101" t="s">
        <v>30</v>
      </c>
      <c r="G45" s="102">
        <v>25</v>
      </c>
      <c r="H45" s="92">
        <v>13</v>
      </c>
      <c r="I45" s="98" t="s">
        <v>30</v>
      </c>
      <c r="J45" s="103">
        <v>23</v>
      </c>
      <c r="K45" s="100">
        <v>0</v>
      </c>
      <c r="L45" s="104">
        <v>23</v>
      </c>
      <c r="M45" s="80"/>
    </row>
    <row r="46" spans="2:13" ht="14.25" customHeight="1">
      <c r="B46" s="86" t="s">
        <v>107</v>
      </c>
      <c r="C46" s="87"/>
      <c r="D46" s="99">
        <v>2</v>
      </c>
      <c r="E46" s="100" t="s">
        <v>30</v>
      </c>
      <c r="F46" s="101" t="s">
        <v>30</v>
      </c>
      <c r="G46" s="102">
        <v>2</v>
      </c>
      <c r="H46" s="92" t="s">
        <v>30</v>
      </c>
      <c r="I46" s="98" t="s">
        <v>30</v>
      </c>
      <c r="J46" s="103" t="s">
        <v>30</v>
      </c>
      <c r="K46" s="100">
        <v>0</v>
      </c>
      <c r="L46" s="104" t="s">
        <v>30</v>
      </c>
      <c r="M46" s="80"/>
    </row>
    <row r="47" spans="2:13" ht="14.25" customHeight="1">
      <c r="B47" s="86" t="s">
        <v>108</v>
      </c>
      <c r="C47" s="87"/>
      <c r="D47" s="99">
        <v>5</v>
      </c>
      <c r="E47" s="100" t="s">
        <v>30</v>
      </c>
      <c r="F47" s="101" t="s">
        <v>30</v>
      </c>
      <c r="G47" s="102">
        <v>5</v>
      </c>
      <c r="H47" s="92" t="s">
        <v>30</v>
      </c>
      <c r="I47" s="98" t="s">
        <v>30</v>
      </c>
      <c r="J47" s="103">
        <v>2</v>
      </c>
      <c r="K47" s="100">
        <v>0</v>
      </c>
      <c r="L47" s="104">
        <v>2</v>
      </c>
      <c r="M47" s="80"/>
    </row>
    <row r="48" spans="2:13" ht="14.25" customHeight="1">
      <c r="B48" s="86" t="s">
        <v>109</v>
      </c>
      <c r="C48" s="87"/>
      <c r="D48" s="99">
        <v>1</v>
      </c>
      <c r="E48" s="100">
        <v>1</v>
      </c>
      <c r="F48" s="101" t="s">
        <v>30</v>
      </c>
      <c r="G48" s="102" t="s">
        <v>30</v>
      </c>
      <c r="H48" s="92">
        <v>19</v>
      </c>
      <c r="I48" s="98" t="s">
        <v>30</v>
      </c>
      <c r="J48" s="103" t="s">
        <v>30</v>
      </c>
      <c r="K48" s="100">
        <v>0</v>
      </c>
      <c r="L48" s="104" t="s">
        <v>30</v>
      </c>
      <c r="M48" s="80"/>
    </row>
    <row r="49" spans="2:13" ht="14.25" customHeight="1">
      <c r="B49" s="86" t="s">
        <v>110</v>
      </c>
      <c r="C49" s="87"/>
      <c r="D49" s="99">
        <v>10</v>
      </c>
      <c r="E49" s="100">
        <v>1</v>
      </c>
      <c r="F49" s="101" t="s">
        <v>30</v>
      </c>
      <c r="G49" s="102">
        <v>9</v>
      </c>
      <c r="H49" s="92">
        <v>19</v>
      </c>
      <c r="I49" s="98" t="s">
        <v>30</v>
      </c>
      <c r="J49" s="103">
        <v>6</v>
      </c>
      <c r="K49" s="100">
        <v>0</v>
      </c>
      <c r="L49" s="104">
        <v>6</v>
      </c>
      <c r="M49" s="80"/>
    </row>
    <row r="50" spans="2:13" ht="14.25" customHeight="1">
      <c r="B50" s="194" t="s">
        <v>111</v>
      </c>
      <c r="C50" s="87"/>
      <c r="D50" s="99">
        <v>10</v>
      </c>
      <c r="E50" s="100">
        <v>1</v>
      </c>
      <c r="F50" s="101" t="s">
        <v>30</v>
      </c>
      <c r="G50" s="102">
        <v>9</v>
      </c>
      <c r="H50" s="92">
        <v>2</v>
      </c>
      <c r="I50" s="98" t="s">
        <v>30</v>
      </c>
      <c r="J50" s="103">
        <v>7</v>
      </c>
      <c r="K50" s="100">
        <v>0</v>
      </c>
      <c r="L50" s="104">
        <v>7</v>
      </c>
      <c r="M50" s="80"/>
    </row>
    <row r="51" spans="2:13" ht="14.25" customHeight="1">
      <c r="B51" s="86" t="s">
        <v>112</v>
      </c>
      <c r="C51" s="87"/>
      <c r="D51" s="99">
        <v>1</v>
      </c>
      <c r="E51" s="100" t="s">
        <v>30</v>
      </c>
      <c r="F51" s="101" t="s">
        <v>30</v>
      </c>
      <c r="G51" s="102">
        <v>1</v>
      </c>
      <c r="H51" s="92" t="s">
        <v>30</v>
      </c>
      <c r="I51" s="98" t="s">
        <v>30</v>
      </c>
      <c r="J51" s="103" t="s">
        <v>30</v>
      </c>
      <c r="K51" s="100">
        <v>0</v>
      </c>
      <c r="L51" s="104" t="s">
        <v>30</v>
      </c>
      <c r="M51" s="80"/>
    </row>
    <row r="52" spans="2:13" ht="14.25" customHeight="1">
      <c r="B52" s="86" t="s">
        <v>113</v>
      </c>
      <c r="C52" s="87"/>
      <c r="D52" s="99">
        <v>3</v>
      </c>
      <c r="E52" s="100" t="s">
        <v>30</v>
      </c>
      <c r="F52" s="101" t="s">
        <v>30</v>
      </c>
      <c r="G52" s="102">
        <v>3</v>
      </c>
      <c r="H52" s="92" t="s">
        <v>30</v>
      </c>
      <c r="I52" s="98" t="s">
        <v>30</v>
      </c>
      <c r="J52" s="103">
        <v>1</v>
      </c>
      <c r="K52" s="100">
        <v>0</v>
      </c>
      <c r="L52" s="104">
        <v>1</v>
      </c>
      <c r="M52" s="80"/>
    </row>
    <row r="53" spans="2:13" ht="14.25" customHeight="1">
      <c r="B53" s="86" t="s">
        <v>114</v>
      </c>
      <c r="C53" s="87"/>
      <c r="D53" s="99">
        <v>2</v>
      </c>
      <c r="E53" s="100" t="s">
        <v>30</v>
      </c>
      <c r="F53" s="101" t="s">
        <v>30</v>
      </c>
      <c r="G53" s="102">
        <v>2</v>
      </c>
      <c r="H53" s="92" t="s">
        <v>30</v>
      </c>
      <c r="I53" s="98" t="s">
        <v>30</v>
      </c>
      <c r="J53" s="103" t="s">
        <v>30</v>
      </c>
      <c r="K53" s="100">
        <v>0</v>
      </c>
      <c r="L53" s="104" t="s">
        <v>30</v>
      </c>
      <c r="M53" s="80"/>
    </row>
    <row r="54" spans="2:13" ht="14.25" customHeight="1">
      <c r="B54" s="86" t="s">
        <v>115</v>
      </c>
      <c r="C54" s="87"/>
      <c r="D54" s="99">
        <v>4</v>
      </c>
      <c r="E54" s="100" t="s">
        <v>30</v>
      </c>
      <c r="F54" s="101" t="s">
        <v>30</v>
      </c>
      <c r="G54" s="102">
        <v>4</v>
      </c>
      <c r="H54" s="92" t="s">
        <v>30</v>
      </c>
      <c r="I54" s="98" t="s">
        <v>30</v>
      </c>
      <c r="J54" s="103" t="s">
        <v>30</v>
      </c>
      <c r="K54" s="100">
        <v>0</v>
      </c>
      <c r="L54" s="104" t="s">
        <v>30</v>
      </c>
      <c r="M54" s="80"/>
    </row>
    <row r="55" spans="2:13" ht="14.25" customHeight="1">
      <c r="B55" s="86" t="s">
        <v>116</v>
      </c>
      <c r="C55" s="87"/>
      <c r="D55" s="99">
        <v>2</v>
      </c>
      <c r="E55" s="100" t="s">
        <v>30</v>
      </c>
      <c r="F55" s="101" t="s">
        <v>30</v>
      </c>
      <c r="G55" s="102">
        <v>2</v>
      </c>
      <c r="H55" s="92" t="s">
        <v>30</v>
      </c>
      <c r="I55" s="98" t="s">
        <v>30</v>
      </c>
      <c r="J55" s="103" t="s">
        <v>30</v>
      </c>
      <c r="K55" s="100">
        <v>0</v>
      </c>
      <c r="L55" s="104" t="s">
        <v>30</v>
      </c>
      <c r="M55" s="80"/>
    </row>
    <row r="56" spans="2:13" ht="14.25" customHeight="1">
      <c r="B56" s="194" t="s">
        <v>117</v>
      </c>
      <c r="C56" s="87"/>
      <c r="D56" s="99">
        <v>9</v>
      </c>
      <c r="E56" s="100" t="s">
        <v>30</v>
      </c>
      <c r="F56" s="101" t="s">
        <v>30</v>
      </c>
      <c r="G56" s="102">
        <v>9</v>
      </c>
      <c r="H56" s="92" t="s">
        <v>30</v>
      </c>
      <c r="I56" s="98" t="s">
        <v>30</v>
      </c>
      <c r="J56" s="103">
        <v>7</v>
      </c>
      <c r="K56" s="100">
        <v>0</v>
      </c>
      <c r="L56" s="104">
        <v>7</v>
      </c>
      <c r="M56" s="80"/>
    </row>
    <row r="57" spans="2:13" ht="14.25" customHeight="1">
      <c r="B57" s="86"/>
      <c r="C57" s="87"/>
      <c r="D57" s="99"/>
      <c r="E57" s="100"/>
      <c r="F57" s="101"/>
      <c r="G57" s="102"/>
      <c r="H57" s="92"/>
      <c r="I57" s="98"/>
      <c r="J57" s="103"/>
      <c r="K57" s="100"/>
      <c r="L57" s="104"/>
      <c r="M57" s="80"/>
    </row>
    <row r="58" spans="2:13" s="81" customFormat="1" ht="14.25" customHeight="1">
      <c r="B58" s="82" t="s">
        <v>118</v>
      </c>
      <c r="C58" s="96"/>
      <c r="D58" s="105">
        <f aca="true" t="shared" si="5" ref="D58:J58">SUM(D59:D62)</f>
        <v>19</v>
      </c>
      <c r="E58" s="108">
        <f t="shared" si="5"/>
        <v>1</v>
      </c>
      <c r="F58" s="106">
        <f t="shared" si="5"/>
        <v>1</v>
      </c>
      <c r="G58" s="110">
        <f t="shared" si="5"/>
        <v>18</v>
      </c>
      <c r="H58" s="84">
        <f t="shared" si="5"/>
        <v>10</v>
      </c>
      <c r="I58" s="111">
        <f t="shared" si="5"/>
        <v>0</v>
      </c>
      <c r="J58" s="107">
        <f t="shared" si="5"/>
        <v>10</v>
      </c>
      <c r="K58" s="108">
        <f>SUM(K59:K62)</f>
        <v>19</v>
      </c>
      <c r="L58" s="109">
        <f>SUM(L59:L62)</f>
        <v>9</v>
      </c>
      <c r="M58" s="85"/>
    </row>
    <row r="59" spans="2:13" ht="14.25" customHeight="1">
      <c r="B59" s="86" t="s">
        <v>119</v>
      </c>
      <c r="C59" s="87"/>
      <c r="D59" s="99">
        <v>3</v>
      </c>
      <c r="E59" s="100" t="s">
        <v>30</v>
      </c>
      <c r="F59" s="101" t="s">
        <v>30</v>
      </c>
      <c r="G59" s="102">
        <v>3</v>
      </c>
      <c r="H59" s="92">
        <v>1</v>
      </c>
      <c r="I59" s="98" t="s">
        <v>30</v>
      </c>
      <c r="J59" s="103">
        <v>1</v>
      </c>
      <c r="K59" s="100" t="s">
        <v>30</v>
      </c>
      <c r="L59" s="104" t="s">
        <v>30</v>
      </c>
      <c r="M59" s="80"/>
    </row>
    <row r="60" spans="2:13" ht="14.25" customHeight="1">
      <c r="B60" s="86" t="s">
        <v>120</v>
      </c>
      <c r="C60" s="87"/>
      <c r="D60" s="99">
        <v>1</v>
      </c>
      <c r="E60" s="100" t="s">
        <v>30</v>
      </c>
      <c r="F60" s="101" t="s">
        <v>30</v>
      </c>
      <c r="G60" s="102">
        <v>1</v>
      </c>
      <c r="H60" s="92" t="s">
        <v>30</v>
      </c>
      <c r="I60" s="98" t="s">
        <v>30</v>
      </c>
      <c r="J60" s="103" t="s">
        <v>30</v>
      </c>
      <c r="K60" s="100" t="s">
        <v>30</v>
      </c>
      <c r="L60" s="104" t="s">
        <v>30</v>
      </c>
      <c r="M60" s="80"/>
    </row>
    <row r="61" spans="2:13" ht="14.25" customHeight="1">
      <c r="B61" s="86" t="s">
        <v>121</v>
      </c>
      <c r="C61" s="87"/>
      <c r="D61" s="99">
        <v>2</v>
      </c>
      <c r="E61" s="100">
        <v>1</v>
      </c>
      <c r="F61" s="101">
        <v>1</v>
      </c>
      <c r="G61" s="102">
        <v>1</v>
      </c>
      <c r="H61" s="92">
        <v>1</v>
      </c>
      <c r="I61" s="98" t="s">
        <v>30</v>
      </c>
      <c r="J61" s="103">
        <v>1</v>
      </c>
      <c r="K61" s="100">
        <v>19</v>
      </c>
      <c r="L61" s="104">
        <v>9</v>
      </c>
      <c r="M61" s="80"/>
    </row>
    <row r="62" spans="2:13" ht="14.25" customHeight="1">
      <c r="B62" s="86" t="s">
        <v>122</v>
      </c>
      <c r="C62" s="87"/>
      <c r="D62" s="99">
        <v>13</v>
      </c>
      <c r="E62" s="100" t="s">
        <v>30</v>
      </c>
      <c r="F62" s="101" t="s">
        <v>30</v>
      </c>
      <c r="G62" s="102">
        <v>13</v>
      </c>
      <c r="H62" s="92">
        <v>8</v>
      </c>
      <c r="I62" s="98" t="s">
        <v>30</v>
      </c>
      <c r="J62" s="103">
        <v>8</v>
      </c>
      <c r="K62" s="100" t="s">
        <v>30</v>
      </c>
      <c r="L62" s="104" t="s">
        <v>30</v>
      </c>
      <c r="M62" s="80"/>
    </row>
    <row r="63" spans="2:13" ht="14.25" customHeight="1">
      <c r="B63" s="86"/>
      <c r="C63" s="87"/>
      <c r="D63" s="99"/>
      <c r="E63" s="100"/>
      <c r="F63" s="101"/>
      <c r="G63" s="102"/>
      <c r="H63" s="92"/>
      <c r="I63" s="98"/>
      <c r="J63" s="103"/>
      <c r="K63" s="100"/>
      <c r="L63" s="104"/>
      <c r="M63" s="80"/>
    </row>
    <row r="64" spans="2:13" s="81" customFormat="1" ht="14.25" customHeight="1">
      <c r="B64" s="82" t="s">
        <v>123</v>
      </c>
      <c r="C64" s="96"/>
      <c r="D64" s="105">
        <f aca="true" t="shared" si="6" ref="D64:J64">SUM(D65:D76)</f>
        <v>85</v>
      </c>
      <c r="E64" s="108">
        <f t="shared" si="6"/>
        <v>12</v>
      </c>
      <c r="F64" s="106">
        <f t="shared" si="6"/>
        <v>0</v>
      </c>
      <c r="G64" s="110">
        <f t="shared" si="6"/>
        <v>73</v>
      </c>
      <c r="H64" s="84">
        <f t="shared" si="6"/>
        <v>49</v>
      </c>
      <c r="I64" s="111">
        <f t="shared" si="6"/>
        <v>0</v>
      </c>
      <c r="J64" s="107">
        <f t="shared" si="6"/>
        <v>49</v>
      </c>
      <c r="K64" s="108">
        <f>SUM(K65:K76)</f>
        <v>141</v>
      </c>
      <c r="L64" s="109">
        <f>SUM(L65:L76)</f>
        <v>0</v>
      </c>
      <c r="M64" s="85"/>
    </row>
    <row r="65" spans="2:13" ht="14.25" customHeight="1">
      <c r="B65" s="86" t="s">
        <v>124</v>
      </c>
      <c r="C65" s="87"/>
      <c r="D65" s="99">
        <v>28</v>
      </c>
      <c r="E65" s="100">
        <v>4</v>
      </c>
      <c r="F65" s="101" t="s">
        <v>30</v>
      </c>
      <c r="G65" s="102">
        <v>24</v>
      </c>
      <c r="H65" s="92">
        <v>17</v>
      </c>
      <c r="I65" s="98" t="s">
        <v>30</v>
      </c>
      <c r="J65" s="103">
        <v>17</v>
      </c>
      <c r="K65" s="100">
        <v>32</v>
      </c>
      <c r="L65" s="104" t="s">
        <v>30</v>
      </c>
      <c r="M65" s="80"/>
    </row>
    <row r="66" spans="2:13" ht="14.25" customHeight="1">
      <c r="B66" s="86" t="s">
        <v>125</v>
      </c>
      <c r="C66" s="87"/>
      <c r="D66" s="99">
        <v>35</v>
      </c>
      <c r="E66" s="100">
        <v>7</v>
      </c>
      <c r="F66" s="101" t="s">
        <v>30</v>
      </c>
      <c r="G66" s="102">
        <v>28</v>
      </c>
      <c r="H66" s="92">
        <v>25</v>
      </c>
      <c r="I66" s="98" t="s">
        <v>30</v>
      </c>
      <c r="J66" s="103">
        <v>25</v>
      </c>
      <c r="K66" s="100">
        <v>105</v>
      </c>
      <c r="L66" s="104" t="s">
        <v>30</v>
      </c>
      <c r="M66" s="80"/>
    </row>
    <row r="67" spans="2:13" ht="14.25" customHeight="1">
      <c r="B67" s="86" t="s">
        <v>126</v>
      </c>
      <c r="C67" s="87"/>
      <c r="D67" s="99">
        <v>4</v>
      </c>
      <c r="E67" s="100" t="s">
        <v>30</v>
      </c>
      <c r="F67" s="101" t="s">
        <v>30</v>
      </c>
      <c r="G67" s="102">
        <v>4</v>
      </c>
      <c r="H67" s="92" t="s">
        <v>30</v>
      </c>
      <c r="I67" s="98" t="s">
        <v>30</v>
      </c>
      <c r="J67" s="103" t="s">
        <v>30</v>
      </c>
      <c r="K67" s="100" t="s">
        <v>30</v>
      </c>
      <c r="L67" s="104" t="s">
        <v>30</v>
      </c>
      <c r="M67" s="80"/>
    </row>
    <row r="68" spans="2:13" ht="14.25" customHeight="1">
      <c r="B68" s="86" t="s">
        <v>127</v>
      </c>
      <c r="C68" s="87"/>
      <c r="D68" s="99">
        <v>3</v>
      </c>
      <c r="E68" s="100" t="s">
        <v>30</v>
      </c>
      <c r="F68" s="101" t="s">
        <v>30</v>
      </c>
      <c r="G68" s="102">
        <v>3</v>
      </c>
      <c r="H68" s="92" t="s">
        <v>30</v>
      </c>
      <c r="I68" s="98" t="s">
        <v>30</v>
      </c>
      <c r="J68" s="103" t="s">
        <v>30</v>
      </c>
      <c r="K68" s="100" t="s">
        <v>30</v>
      </c>
      <c r="L68" s="104" t="s">
        <v>30</v>
      </c>
      <c r="M68" s="80"/>
    </row>
    <row r="69" spans="2:13" ht="14.25" customHeight="1">
      <c r="B69" s="86" t="s">
        <v>128</v>
      </c>
      <c r="C69" s="87"/>
      <c r="D69" s="99">
        <v>3</v>
      </c>
      <c r="E69" s="100" t="s">
        <v>30</v>
      </c>
      <c r="F69" s="101" t="s">
        <v>30</v>
      </c>
      <c r="G69" s="102">
        <v>3</v>
      </c>
      <c r="H69" s="92" t="s">
        <v>30</v>
      </c>
      <c r="I69" s="98" t="s">
        <v>30</v>
      </c>
      <c r="J69" s="103" t="s">
        <v>30</v>
      </c>
      <c r="K69" s="100" t="s">
        <v>30</v>
      </c>
      <c r="L69" s="104" t="s">
        <v>30</v>
      </c>
      <c r="M69" s="80"/>
    </row>
    <row r="70" spans="2:13" ht="14.25" customHeight="1">
      <c r="B70" s="86" t="s">
        <v>129</v>
      </c>
      <c r="C70" s="87"/>
      <c r="D70" s="99">
        <v>1</v>
      </c>
      <c r="E70" s="100" t="s">
        <v>30</v>
      </c>
      <c r="F70" s="101" t="s">
        <v>30</v>
      </c>
      <c r="G70" s="102">
        <v>1</v>
      </c>
      <c r="H70" s="92" t="s">
        <v>30</v>
      </c>
      <c r="I70" s="98" t="s">
        <v>30</v>
      </c>
      <c r="J70" s="103" t="s">
        <v>30</v>
      </c>
      <c r="K70" s="100" t="s">
        <v>30</v>
      </c>
      <c r="L70" s="104" t="s">
        <v>30</v>
      </c>
      <c r="M70" s="80"/>
    </row>
    <row r="71" spans="2:13" ht="14.25" customHeight="1">
      <c r="B71" s="86" t="s">
        <v>130</v>
      </c>
      <c r="C71" s="87"/>
      <c r="D71" s="99">
        <v>2</v>
      </c>
      <c r="E71" s="100" t="s">
        <v>30</v>
      </c>
      <c r="F71" s="101" t="s">
        <v>30</v>
      </c>
      <c r="G71" s="102">
        <v>2</v>
      </c>
      <c r="H71" s="92" t="s">
        <v>30</v>
      </c>
      <c r="I71" s="98" t="s">
        <v>30</v>
      </c>
      <c r="J71" s="103" t="s">
        <v>30</v>
      </c>
      <c r="K71" s="100" t="s">
        <v>30</v>
      </c>
      <c r="L71" s="104" t="s">
        <v>30</v>
      </c>
      <c r="M71" s="80"/>
    </row>
    <row r="72" spans="2:13" ht="14.25" customHeight="1">
      <c r="B72" s="86" t="s">
        <v>131</v>
      </c>
      <c r="C72" s="87"/>
      <c r="D72" s="99">
        <v>1</v>
      </c>
      <c r="E72" s="100" t="s">
        <v>30</v>
      </c>
      <c r="F72" s="101" t="s">
        <v>30</v>
      </c>
      <c r="G72" s="102">
        <v>1</v>
      </c>
      <c r="H72" s="92">
        <v>2</v>
      </c>
      <c r="I72" s="98" t="s">
        <v>30</v>
      </c>
      <c r="J72" s="103">
        <v>2</v>
      </c>
      <c r="K72" s="100" t="s">
        <v>30</v>
      </c>
      <c r="L72" s="104" t="s">
        <v>30</v>
      </c>
      <c r="M72" s="80"/>
    </row>
    <row r="73" spans="2:13" ht="14.25" customHeight="1">
      <c r="B73" s="86" t="s">
        <v>132</v>
      </c>
      <c r="C73" s="87"/>
      <c r="D73" s="99">
        <v>3</v>
      </c>
      <c r="E73" s="100">
        <v>1</v>
      </c>
      <c r="F73" s="101" t="s">
        <v>30</v>
      </c>
      <c r="G73" s="102">
        <v>2</v>
      </c>
      <c r="H73" s="92">
        <v>2</v>
      </c>
      <c r="I73" s="98" t="s">
        <v>30</v>
      </c>
      <c r="J73" s="103">
        <v>2</v>
      </c>
      <c r="K73" s="100">
        <v>4</v>
      </c>
      <c r="L73" s="104" t="s">
        <v>30</v>
      </c>
      <c r="M73" s="80"/>
    </row>
    <row r="74" spans="2:13" ht="14.25" customHeight="1">
      <c r="B74" s="86" t="s">
        <v>133</v>
      </c>
      <c r="C74" s="87"/>
      <c r="D74" s="99" t="s">
        <v>30</v>
      </c>
      <c r="E74" s="100" t="s">
        <v>30</v>
      </c>
      <c r="F74" s="101" t="s">
        <v>30</v>
      </c>
      <c r="G74" s="102" t="s">
        <v>30</v>
      </c>
      <c r="H74" s="92" t="s">
        <v>30</v>
      </c>
      <c r="I74" s="98" t="s">
        <v>30</v>
      </c>
      <c r="J74" s="103" t="s">
        <v>30</v>
      </c>
      <c r="K74" s="100" t="s">
        <v>30</v>
      </c>
      <c r="L74" s="104" t="s">
        <v>30</v>
      </c>
      <c r="M74" s="80"/>
    </row>
    <row r="75" spans="2:13" ht="14.25" customHeight="1">
      <c r="B75" s="86" t="s">
        <v>134</v>
      </c>
      <c r="C75" s="87"/>
      <c r="D75" s="99">
        <v>4</v>
      </c>
      <c r="E75" s="100" t="s">
        <v>30</v>
      </c>
      <c r="F75" s="101" t="s">
        <v>30</v>
      </c>
      <c r="G75" s="102">
        <v>4</v>
      </c>
      <c r="H75" s="92">
        <v>3</v>
      </c>
      <c r="I75" s="98" t="s">
        <v>30</v>
      </c>
      <c r="J75" s="103">
        <v>3</v>
      </c>
      <c r="K75" s="100" t="s">
        <v>30</v>
      </c>
      <c r="L75" s="104" t="s">
        <v>30</v>
      </c>
      <c r="M75" s="80"/>
    </row>
    <row r="76" spans="2:13" ht="14.25" customHeight="1">
      <c r="B76" s="86" t="s">
        <v>135</v>
      </c>
      <c r="C76" s="87"/>
      <c r="D76" s="99">
        <v>1</v>
      </c>
      <c r="E76" s="100" t="s">
        <v>30</v>
      </c>
      <c r="F76" s="101" t="s">
        <v>30</v>
      </c>
      <c r="G76" s="102">
        <v>1</v>
      </c>
      <c r="H76" s="92" t="s">
        <v>30</v>
      </c>
      <c r="I76" s="98" t="s">
        <v>30</v>
      </c>
      <c r="J76" s="103" t="s">
        <v>30</v>
      </c>
      <c r="K76" s="100" t="s">
        <v>30</v>
      </c>
      <c r="L76" s="104" t="s">
        <v>30</v>
      </c>
      <c r="M76" s="80"/>
    </row>
    <row r="77" spans="2:13" ht="14.25" customHeight="1">
      <c r="B77" s="86"/>
      <c r="C77" s="87"/>
      <c r="D77" s="99"/>
      <c r="E77" s="100"/>
      <c r="F77" s="101"/>
      <c r="G77" s="102"/>
      <c r="H77" s="92"/>
      <c r="I77" s="98"/>
      <c r="J77" s="103"/>
      <c r="K77" s="100"/>
      <c r="L77" s="104"/>
      <c r="M77" s="80"/>
    </row>
    <row r="78" spans="2:13" s="81" customFormat="1" ht="14.25" customHeight="1">
      <c r="B78" s="82" t="s">
        <v>136</v>
      </c>
      <c r="C78" s="96"/>
      <c r="D78" s="105">
        <v>238</v>
      </c>
      <c r="E78" s="108">
        <v>27</v>
      </c>
      <c r="F78" s="106">
        <v>3</v>
      </c>
      <c r="G78" s="110">
        <v>211</v>
      </c>
      <c r="H78" s="84">
        <v>338</v>
      </c>
      <c r="I78" s="111">
        <v>25</v>
      </c>
      <c r="J78" s="107">
        <v>173</v>
      </c>
      <c r="K78" s="108">
        <v>0</v>
      </c>
      <c r="L78" s="109">
        <v>173</v>
      </c>
      <c r="M78" s="85"/>
    </row>
    <row r="79" spans="2:13" s="81" customFormat="1" ht="14.25" customHeight="1">
      <c r="B79" s="82"/>
      <c r="C79" s="96"/>
      <c r="D79" s="105"/>
      <c r="E79" s="108"/>
      <c r="F79" s="106"/>
      <c r="G79" s="110"/>
      <c r="H79" s="84"/>
      <c r="I79" s="111"/>
      <c r="J79" s="107"/>
      <c r="K79" s="108"/>
      <c r="L79" s="109"/>
      <c r="M79" s="85"/>
    </row>
    <row r="80" spans="1:13" s="81" customFormat="1" ht="14.25" customHeight="1" thickBot="1">
      <c r="A80" s="112"/>
      <c r="B80" s="113" t="s">
        <v>137</v>
      </c>
      <c r="C80" s="114"/>
      <c r="D80" s="115">
        <v>265</v>
      </c>
      <c r="E80" s="116">
        <v>34</v>
      </c>
      <c r="F80" s="117">
        <v>3</v>
      </c>
      <c r="G80" s="118">
        <v>231</v>
      </c>
      <c r="H80" s="119">
        <v>448</v>
      </c>
      <c r="I80" s="120">
        <v>49</v>
      </c>
      <c r="J80" s="121">
        <v>164</v>
      </c>
      <c r="K80" s="116">
        <v>0</v>
      </c>
      <c r="L80" s="122">
        <v>164</v>
      </c>
      <c r="M80" s="85"/>
    </row>
    <row r="81" spans="12:13" ht="14.25" customHeight="1">
      <c r="L81" s="190" t="s">
        <v>138</v>
      </c>
      <c r="M81" s="80"/>
    </row>
    <row r="82" spans="2:13" ht="13.5">
      <c r="B82" s="78" t="s">
        <v>139</v>
      </c>
      <c r="M82" s="80"/>
    </row>
    <row r="83" spans="4:13" ht="13.5">
      <c r="D83" s="123"/>
      <c r="E83" s="123"/>
      <c r="F83" s="123"/>
      <c r="G83" s="123"/>
      <c r="H83" s="123"/>
      <c r="I83" s="123"/>
      <c r="J83" s="123"/>
      <c r="K83" s="123"/>
      <c r="L83" s="123"/>
      <c r="M83" s="80"/>
    </row>
    <row r="84" ht="13.5">
      <c r="M84" s="80"/>
    </row>
    <row r="85" ht="13.5">
      <c r="M85" s="80"/>
    </row>
    <row r="86" ht="13.5">
      <c r="M86" s="80"/>
    </row>
    <row r="87" ht="13.5">
      <c r="M87" s="80"/>
    </row>
    <row r="88" ht="13.5">
      <c r="M88" s="80"/>
    </row>
    <row r="89" ht="13.5">
      <c r="M89" s="80"/>
    </row>
    <row r="90" ht="13.5">
      <c r="M90" s="80"/>
    </row>
    <row r="91" ht="13.5">
      <c r="M91" s="80"/>
    </row>
    <row r="92" ht="13.5">
      <c r="M92" s="80"/>
    </row>
    <row r="93" ht="13.5">
      <c r="M93" s="80"/>
    </row>
    <row r="94" ht="13.5">
      <c r="M94" s="80"/>
    </row>
    <row r="95" ht="13.5">
      <c r="L95" s="80"/>
    </row>
    <row r="96" ht="13.5">
      <c r="L96" s="80"/>
    </row>
    <row r="97" ht="13.5">
      <c r="L97" s="80"/>
    </row>
    <row r="98" ht="13.5">
      <c r="L98" s="80"/>
    </row>
    <row r="99" ht="13.5">
      <c r="L99" s="80"/>
    </row>
    <row r="100" ht="13.5">
      <c r="L100" s="80"/>
    </row>
    <row r="101" ht="13.5">
      <c r="L101" s="80"/>
    </row>
  </sheetData>
  <sheetProtection/>
  <mergeCells count="13">
    <mergeCell ref="J3:L3"/>
    <mergeCell ref="H3:I3"/>
    <mergeCell ref="L4:L6"/>
    <mergeCell ref="K4:K6"/>
    <mergeCell ref="J4:J6"/>
    <mergeCell ref="E4:E6"/>
    <mergeCell ref="I4:I6"/>
    <mergeCell ref="H4:H6"/>
    <mergeCell ref="A3:C6"/>
    <mergeCell ref="D3:G3"/>
    <mergeCell ref="D4:D6"/>
    <mergeCell ref="G4:G6"/>
    <mergeCell ref="F4:F6"/>
  </mergeCells>
  <printOptions/>
  <pageMargins left="0.75" right="0.82" top="0.72" bottom="0.44" header="0.5118110236220472" footer="0.2362204724409449"/>
  <pageSetup horizontalDpi="600" verticalDpi="600" orientation="portrait" paperSize="9" scale="70"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AG45"/>
  <sheetViews>
    <sheetView view="pageBreakPreview" zoomScale="75" zoomScaleSheetLayoutView="75" zoomScalePageLayoutView="0" workbookViewId="0" topLeftCell="A1">
      <selection activeCell="F39" sqref="F39"/>
    </sheetView>
  </sheetViews>
  <sheetFormatPr defaultColWidth="9.00390625" defaultRowHeight="13.5"/>
  <cols>
    <col min="1" max="1" width="6.75390625" style="1" customWidth="1"/>
    <col min="2" max="2" width="5.375" style="1" customWidth="1"/>
    <col min="3" max="3" width="8.625" style="1" customWidth="1"/>
    <col min="4" max="4" width="4.375" style="1" customWidth="1"/>
    <col min="5" max="5" width="5.625" style="1" customWidth="1"/>
    <col min="6" max="6" width="4.375" style="1" customWidth="1"/>
    <col min="7" max="7" width="5.625" style="1" customWidth="1"/>
    <col min="8" max="8" width="4.375" style="1" customWidth="1"/>
    <col min="9" max="9" width="7.375" style="1" customWidth="1"/>
    <col min="10" max="10" width="4.375" style="1" customWidth="1"/>
    <col min="11" max="11" width="7.00390625" style="1" customWidth="1"/>
    <col min="12" max="12" width="4.375" style="1" customWidth="1"/>
    <col min="13" max="13" width="5.625" style="1" customWidth="1"/>
    <col min="14" max="14" width="4.375" style="1" customWidth="1"/>
    <col min="15" max="16" width="5.625" style="1" customWidth="1"/>
    <col min="17" max="17" width="7.625" style="1" customWidth="1"/>
    <col min="18" max="20" width="5.625" style="1" customWidth="1"/>
    <col min="21" max="21" width="7.375" style="1" customWidth="1"/>
    <col min="22" max="22" width="5.625" style="1" customWidth="1"/>
    <col min="23" max="23" width="7.125" style="1" customWidth="1"/>
    <col min="24" max="25" width="5.625" style="1" customWidth="1"/>
    <col min="26" max="26" width="5.75390625" style="1" customWidth="1"/>
    <col min="27" max="27" width="5.625" style="1" customWidth="1"/>
    <col min="28" max="33" width="5.75390625" style="1" customWidth="1"/>
    <col min="34" max="16384" width="9.00390625" style="1" customWidth="1"/>
  </cols>
  <sheetData>
    <row r="1" spans="1:33" s="12" customFormat="1" ht="19.5" customHeight="1">
      <c r="A1" s="124" t="s">
        <v>245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row>
    <row r="2" spans="1:33" ht="19.5" customHeight="1" thickBot="1">
      <c r="A2" s="125"/>
      <c r="B2" s="125"/>
      <c r="C2" s="125"/>
      <c r="D2" s="125"/>
      <c r="E2" s="126"/>
      <c r="F2" s="125"/>
      <c r="G2" s="125"/>
      <c r="H2" s="125"/>
      <c r="I2" s="125"/>
      <c r="J2" s="125"/>
      <c r="K2" s="125"/>
      <c r="L2" s="125"/>
      <c r="M2" s="125"/>
      <c r="N2" s="125"/>
      <c r="O2" s="125"/>
      <c r="P2" s="125"/>
      <c r="Q2" s="125"/>
      <c r="R2" s="125"/>
      <c r="S2" s="125"/>
      <c r="T2" s="125"/>
      <c r="U2" s="125"/>
      <c r="V2" s="125"/>
      <c r="W2" s="125"/>
      <c r="X2" s="125"/>
      <c r="Y2" s="125"/>
      <c r="Z2" s="125"/>
      <c r="AA2" s="125"/>
      <c r="AB2" s="126" t="s">
        <v>246</v>
      </c>
      <c r="AC2" s="126"/>
      <c r="AD2" s="126"/>
      <c r="AE2" s="126"/>
      <c r="AF2" s="125"/>
      <c r="AG2" s="127" t="s">
        <v>835</v>
      </c>
    </row>
    <row r="3" spans="1:33" ht="16.5" customHeight="1">
      <c r="A3" s="128" t="s">
        <v>248</v>
      </c>
      <c r="B3" s="779" t="s">
        <v>249</v>
      </c>
      <c r="C3" s="780"/>
      <c r="D3" s="801" t="s">
        <v>250</v>
      </c>
      <c r="E3" s="802"/>
      <c r="F3" s="802"/>
      <c r="G3" s="803"/>
      <c r="H3" s="779" t="s">
        <v>251</v>
      </c>
      <c r="I3" s="780"/>
      <c r="J3" s="779" t="s">
        <v>252</v>
      </c>
      <c r="K3" s="780"/>
      <c r="L3" s="779" t="s">
        <v>253</v>
      </c>
      <c r="M3" s="780"/>
      <c r="N3" s="779" t="s">
        <v>254</v>
      </c>
      <c r="O3" s="780"/>
      <c r="P3" s="779" t="s">
        <v>255</v>
      </c>
      <c r="Q3" s="780"/>
      <c r="R3" s="794" t="s">
        <v>256</v>
      </c>
      <c r="S3" s="795"/>
      <c r="T3" s="779" t="s">
        <v>257</v>
      </c>
      <c r="U3" s="780"/>
      <c r="V3" s="779" t="s">
        <v>258</v>
      </c>
      <c r="W3" s="780"/>
      <c r="X3" s="779" t="s">
        <v>384</v>
      </c>
      <c r="Y3" s="780"/>
      <c r="Z3" s="794" t="s">
        <v>259</v>
      </c>
      <c r="AA3" s="795"/>
      <c r="AB3" s="779" t="s">
        <v>260</v>
      </c>
      <c r="AC3" s="780"/>
      <c r="AD3" s="794" t="s">
        <v>261</v>
      </c>
      <c r="AE3" s="795"/>
      <c r="AF3" s="779" t="s">
        <v>262</v>
      </c>
      <c r="AG3" s="798"/>
    </row>
    <row r="4" spans="1:33" ht="16.5" customHeight="1">
      <c r="A4" s="128" t="s">
        <v>263</v>
      </c>
      <c r="B4" s="781"/>
      <c r="C4" s="782"/>
      <c r="D4" s="786" t="s">
        <v>264</v>
      </c>
      <c r="E4" s="787"/>
      <c r="F4" s="790" t="s">
        <v>265</v>
      </c>
      <c r="G4" s="791"/>
      <c r="H4" s="781"/>
      <c r="I4" s="782"/>
      <c r="J4" s="781"/>
      <c r="K4" s="782"/>
      <c r="L4" s="781"/>
      <c r="M4" s="782"/>
      <c r="N4" s="781"/>
      <c r="O4" s="782"/>
      <c r="P4" s="781"/>
      <c r="Q4" s="782"/>
      <c r="R4" s="796"/>
      <c r="S4" s="797"/>
      <c r="T4" s="781"/>
      <c r="U4" s="782"/>
      <c r="V4" s="781"/>
      <c r="W4" s="782"/>
      <c r="X4" s="781"/>
      <c r="Y4" s="782"/>
      <c r="Z4" s="796"/>
      <c r="AA4" s="797"/>
      <c r="AB4" s="781"/>
      <c r="AC4" s="782"/>
      <c r="AD4" s="796"/>
      <c r="AE4" s="797"/>
      <c r="AF4" s="781"/>
      <c r="AG4" s="799"/>
    </row>
    <row r="5" spans="1:33" ht="16.5" customHeight="1">
      <c r="A5" s="128" t="s">
        <v>266</v>
      </c>
      <c r="B5" s="783"/>
      <c r="C5" s="784"/>
      <c r="D5" s="788"/>
      <c r="E5" s="789"/>
      <c r="F5" s="792"/>
      <c r="G5" s="793"/>
      <c r="H5" s="783"/>
      <c r="I5" s="784"/>
      <c r="J5" s="783"/>
      <c r="K5" s="784"/>
      <c r="L5" s="783"/>
      <c r="M5" s="784"/>
      <c r="N5" s="783"/>
      <c r="O5" s="784"/>
      <c r="P5" s="783"/>
      <c r="Q5" s="784"/>
      <c r="R5" s="788"/>
      <c r="S5" s="789"/>
      <c r="T5" s="783"/>
      <c r="U5" s="784"/>
      <c r="V5" s="783"/>
      <c r="W5" s="784"/>
      <c r="X5" s="783"/>
      <c r="Y5" s="784"/>
      <c r="Z5" s="788"/>
      <c r="AA5" s="789"/>
      <c r="AB5" s="783"/>
      <c r="AC5" s="784"/>
      <c r="AD5" s="788"/>
      <c r="AE5" s="789"/>
      <c r="AF5" s="783"/>
      <c r="AG5" s="800"/>
    </row>
    <row r="6" spans="1:33" s="3" customFormat="1" ht="16.5" customHeight="1">
      <c r="A6" s="129" t="s">
        <v>267</v>
      </c>
      <c r="B6" s="130" t="s">
        <v>268</v>
      </c>
      <c r="C6" s="131" t="s">
        <v>269</v>
      </c>
      <c r="D6" s="130" t="s">
        <v>268</v>
      </c>
      <c r="E6" s="131" t="s">
        <v>269</v>
      </c>
      <c r="F6" s="130" t="s">
        <v>268</v>
      </c>
      <c r="G6" s="131" t="s">
        <v>269</v>
      </c>
      <c r="H6" s="130" t="s">
        <v>268</v>
      </c>
      <c r="I6" s="131" t="s">
        <v>269</v>
      </c>
      <c r="J6" s="130" t="s">
        <v>268</v>
      </c>
      <c r="K6" s="131" t="s">
        <v>269</v>
      </c>
      <c r="L6" s="130" t="s">
        <v>268</v>
      </c>
      <c r="M6" s="131" t="s">
        <v>269</v>
      </c>
      <c r="N6" s="130" t="s">
        <v>268</v>
      </c>
      <c r="O6" s="131" t="s">
        <v>269</v>
      </c>
      <c r="P6" s="130" t="s">
        <v>268</v>
      </c>
      <c r="Q6" s="132" t="s">
        <v>269</v>
      </c>
      <c r="R6" s="130" t="s">
        <v>268</v>
      </c>
      <c r="S6" s="133" t="s">
        <v>269</v>
      </c>
      <c r="T6" s="130" t="s">
        <v>268</v>
      </c>
      <c r="U6" s="131" t="s">
        <v>269</v>
      </c>
      <c r="V6" s="130" t="s">
        <v>268</v>
      </c>
      <c r="W6" s="131" t="s">
        <v>269</v>
      </c>
      <c r="X6" s="130" t="s">
        <v>268</v>
      </c>
      <c r="Y6" s="131" t="s">
        <v>269</v>
      </c>
      <c r="Z6" s="130" t="s">
        <v>268</v>
      </c>
      <c r="AA6" s="131" t="s">
        <v>269</v>
      </c>
      <c r="AB6" s="130" t="s">
        <v>268</v>
      </c>
      <c r="AC6" s="131" t="s">
        <v>269</v>
      </c>
      <c r="AD6" s="130" t="s">
        <v>268</v>
      </c>
      <c r="AE6" s="131" t="s">
        <v>269</v>
      </c>
      <c r="AF6" s="130" t="s">
        <v>268</v>
      </c>
      <c r="AG6" s="131" t="s">
        <v>269</v>
      </c>
    </row>
    <row r="7" spans="1:33" s="3" customFormat="1" ht="16.5" customHeight="1">
      <c r="A7" s="129" t="s">
        <v>270</v>
      </c>
      <c r="B7" s="134" t="s">
        <v>263</v>
      </c>
      <c r="C7" s="131" t="s">
        <v>271</v>
      </c>
      <c r="D7" s="134" t="s">
        <v>263</v>
      </c>
      <c r="E7" s="131" t="s">
        <v>271</v>
      </c>
      <c r="F7" s="134" t="s">
        <v>263</v>
      </c>
      <c r="G7" s="131" t="s">
        <v>271</v>
      </c>
      <c r="H7" s="134" t="s">
        <v>263</v>
      </c>
      <c r="I7" s="131" t="s">
        <v>271</v>
      </c>
      <c r="J7" s="134" t="s">
        <v>263</v>
      </c>
      <c r="K7" s="131" t="s">
        <v>271</v>
      </c>
      <c r="L7" s="134" t="s">
        <v>263</v>
      </c>
      <c r="M7" s="131" t="s">
        <v>271</v>
      </c>
      <c r="N7" s="134" t="s">
        <v>263</v>
      </c>
      <c r="O7" s="131" t="s">
        <v>271</v>
      </c>
      <c r="P7" s="134" t="s">
        <v>263</v>
      </c>
      <c r="Q7" s="132" t="s">
        <v>271</v>
      </c>
      <c r="R7" s="134" t="s">
        <v>263</v>
      </c>
      <c r="S7" s="133" t="s">
        <v>271</v>
      </c>
      <c r="T7" s="134" t="s">
        <v>263</v>
      </c>
      <c r="U7" s="131" t="s">
        <v>271</v>
      </c>
      <c r="V7" s="134" t="s">
        <v>263</v>
      </c>
      <c r="W7" s="131" t="s">
        <v>271</v>
      </c>
      <c r="X7" s="134" t="s">
        <v>263</v>
      </c>
      <c r="Y7" s="131" t="s">
        <v>271</v>
      </c>
      <c r="Z7" s="134" t="s">
        <v>263</v>
      </c>
      <c r="AA7" s="131" t="s">
        <v>271</v>
      </c>
      <c r="AB7" s="134" t="s">
        <v>263</v>
      </c>
      <c r="AC7" s="131" t="s">
        <v>271</v>
      </c>
      <c r="AD7" s="134" t="s">
        <v>263</v>
      </c>
      <c r="AE7" s="131" t="s">
        <v>271</v>
      </c>
      <c r="AF7" s="134" t="s">
        <v>263</v>
      </c>
      <c r="AG7" s="131" t="s">
        <v>271</v>
      </c>
    </row>
    <row r="8" spans="1:33" s="3" customFormat="1" ht="16.5" customHeight="1">
      <c r="A8" s="135" t="s">
        <v>272</v>
      </c>
      <c r="B8" s="136" t="s">
        <v>273</v>
      </c>
      <c r="C8" s="137" t="s">
        <v>273</v>
      </c>
      <c r="D8" s="136" t="s">
        <v>273</v>
      </c>
      <c r="E8" s="137" t="s">
        <v>273</v>
      </c>
      <c r="F8" s="136" t="s">
        <v>273</v>
      </c>
      <c r="G8" s="137" t="s">
        <v>273</v>
      </c>
      <c r="H8" s="136" t="s">
        <v>273</v>
      </c>
      <c r="I8" s="137" t="s">
        <v>273</v>
      </c>
      <c r="J8" s="136" t="s">
        <v>273</v>
      </c>
      <c r="K8" s="137" t="s">
        <v>273</v>
      </c>
      <c r="L8" s="136" t="s">
        <v>273</v>
      </c>
      <c r="M8" s="137" t="s">
        <v>273</v>
      </c>
      <c r="N8" s="136" t="s">
        <v>273</v>
      </c>
      <c r="O8" s="137" t="s">
        <v>273</v>
      </c>
      <c r="P8" s="136" t="s">
        <v>273</v>
      </c>
      <c r="Q8" s="137" t="s">
        <v>273</v>
      </c>
      <c r="R8" s="136" t="s">
        <v>273</v>
      </c>
      <c r="S8" s="138" t="s">
        <v>273</v>
      </c>
      <c r="T8" s="136" t="s">
        <v>273</v>
      </c>
      <c r="U8" s="137" t="s">
        <v>273</v>
      </c>
      <c r="V8" s="136" t="s">
        <v>273</v>
      </c>
      <c r="W8" s="137" t="s">
        <v>273</v>
      </c>
      <c r="X8" s="136" t="s">
        <v>273</v>
      </c>
      <c r="Y8" s="137" t="s">
        <v>273</v>
      </c>
      <c r="Z8" s="136" t="s">
        <v>273</v>
      </c>
      <c r="AA8" s="137" t="s">
        <v>273</v>
      </c>
      <c r="AB8" s="136" t="s">
        <v>273</v>
      </c>
      <c r="AC8" s="137" t="s">
        <v>273</v>
      </c>
      <c r="AD8" s="136" t="s">
        <v>273</v>
      </c>
      <c r="AE8" s="137" t="s">
        <v>273</v>
      </c>
      <c r="AF8" s="136" t="s">
        <v>273</v>
      </c>
      <c r="AG8" s="137" t="s">
        <v>273</v>
      </c>
    </row>
    <row r="9" spans="1:33" ht="33.75" customHeight="1">
      <c r="A9" s="139" t="s">
        <v>5</v>
      </c>
      <c r="B9" s="430">
        <f>D9+F9+H9+J9+L9+N9+P9+R9+T9+V9+X9+Z9+AB9+AD9+AF9</f>
        <v>138</v>
      </c>
      <c r="C9" s="430">
        <f>E9+G9+I9+K9+M9+O9+Q9+S9+U9+W9+Y9+AA9+AC9+AE9+AG9</f>
        <v>27621</v>
      </c>
      <c r="D9" s="430">
        <f aca="true" t="shared" si="0" ref="D9:AG9">SUM(D11:D18)</f>
        <v>2</v>
      </c>
      <c r="E9" s="430">
        <f t="shared" si="0"/>
        <v>483</v>
      </c>
      <c r="F9" s="430">
        <f t="shared" si="0"/>
        <v>1</v>
      </c>
      <c r="G9" s="430">
        <f t="shared" si="0"/>
        <v>406</v>
      </c>
      <c r="H9" s="430">
        <f t="shared" si="0"/>
        <v>8</v>
      </c>
      <c r="I9" s="430">
        <f t="shared" si="0"/>
        <v>911</v>
      </c>
      <c r="J9" s="430">
        <f t="shared" si="0"/>
        <v>11</v>
      </c>
      <c r="K9" s="430">
        <f t="shared" si="0"/>
        <v>2388</v>
      </c>
      <c r="L9" s="430">
        <f t="shared" si="0"/>
        <v>1</v>
      </c>
      <c r="M9" s="430">
        <f t="shared" si="0"/>
        <v>359</v>
      </c>
      <c r="N9" s="430">
        <f t="shared" si="0"/>
        <v>2</v>
      </c>
      <c r="O9" s="430">
        <f t="shared" si="0"/>
        <v>306</v>
      </c>
      <c r="P9" s="430">
        <f t="shared" si="0"/>
        <v>6</v>
      </c>
      <c r="Q9" s="430">
        <f t="shared" si="0"/>
        <v>1490</v>
      </c>
      <c r="R9" s="430">
        <f t="shared" si="0"/>
        <v>1</v>
      </c>
      <c r="S9" s="430">
        <f t="shared" si="0"/>
        <v>160</v>
      </c>
      <c r="T9" s="430">
        <f t="shared" si="0"/>
        <v>26</v>
      </c>
      <c r="U9" s="430">
        <f t="shared" si="0"/>
        <v>9285</v>
      </c>
      <c r="V9" s="430">
        <f t="shared" si="0"/>
        <v>71</v>
      </c>
      <c r="W9" s="430">
        <f t="shared" si="0"/>
        <v>10286</v>
      </c>
      <c r="X9" s="430">
        <f t="shared" si="0"/>
        <v>1</v>
      </c>
      <c r="Y9" s="430">
        <f t="shared" si="0"/>
        <v>22</v>
      </c>
      <c r="Z9" s="430">
        <f t="shared" si="0"/>
        <v>4</v>
      </c>
      <c r="AA9" s="430">
        <f t="shared" si="0"/>
        <v>543</v>
      </c>
      <c r="AB9" s="430">
        <f t="shared" si="0"/>
        <v>1</v>
      </c>
      <c r="AC9" s="430">
        <f t="shared" si="0"/>
        <v>71</v>
      </c>
      <c r="AD9" s="430">
        <f t="shared" si="0"/>
        <v>1</v>
      </c>
      <c r="AE9" s="430">
        <f t="shared" si="0"/>
        <v>778</v>
      </c>
      <c r="AF9" s="430">
        <f t="shared" si="0"/>
        <v>2</v>
      </c>
      <c r="AG9" s="430">
        <f t="shared" si="0"/>
        <v>133</v>
      </c>
    </row>
    <row r="10" spans="1:33" ht="33.75" customHeight="1">
      <c r="A10" s="139"/>
      <c r="B10" s="380"/>
      <c r="C10" s="380"/>
      <c r="D10" s="380"/>
      <c r="E10" s="380"/>
      <c r="F10" s="380"/>
      <c r="G10" s="380"/>
      <c r="H10" s="380"/>
      <c r="I10" s="380"/>
      <c r="J10" s="380"/>
      <c r="K10" s="380"/>
      <c r="L10" s="380"/>
      <c r="M10" s="380"/>
      <c r="N10" s="380"/>
      <c r="O10" s="380"/>
      <c r="P10" s="380"/>
      <c r="Q10" s="380"/>
      <c r="R10" s="380"/>
      <c r="S10" s="393"/>
      <c r="T10" s="380"/>
      <c r="U10" s="380"/>
      <c r="V10" s="380"/>
      <c r="W10" s="380"/>
      <c r="X10" s="380"/>
      <c r="Y10" s="380"/>
      <c r="Z10" s="380"/>
      <c r="AA10" s="380"/>
      <c r="AB10" s="380"/>
      <c r="AC10" s="380"/>
      <c r="AD10" s="380"/>
      <c r="AE10" s="380"/>
      <c r="AF10" s="380"/>
      <c r="AG10" s="380"/>
    </row>
    <row r="11" spans="1:33" ht="33.75" customHeight="1">
      <c r="A11" s="139" t="s">
        <v>274</v>
      </c>
      <c r="B11" s="439">
        <f aca="true" t="shared" si="1" ref="B11:C18">D11+F11+H11+J11+L11+N11+P11+R11+T11+V11+X11+Z11+AB11+AD11+AF11</f>
        <v>32</v>
      </c>
      <c r="C11" s="439">
        <f t="shared" si="1"/>
        <v>6251</v>
      </c>
      <c r="D11" s="439">
        <v>0</v>
      </c>
      <c r="E11" s="439">
        <v>0</v>
      </c>
      <c r="F11" s="439">
        <v>0</v>
      </c>
      <c r="G11" s="439">
        <v>0</v>
      </c>
      <c r="H11" s="439">
        <v>0</v>
      </c>
      <c r="I11" s="439">
        <v>0</v>
      </c>
      <c r="J11" s="439">
        <v>2</v>
      </c>
      <c r="K11" s="439">
        <v>361</v>
      </c>
      <c r="L11" s="439">
        <v>1</v>
      </c>
      <c r="M11" s="439">
        <v>359</v>
      </c>
      <c r="N11" s="439">
        <v>2</v>
      </c>
      <c r="O11" s="439">
        <v>306</v>
      </c>
      <c r="P11" s="439">
        <v>0</v>
      </c>
      <c r="Q11" s="439">
        <v>0</v>
      </c>
      <c r="R11" s="439">
        <v>1</v>
      </c>
      <c r="S11" s="440">
        <v>160</v>
      </c>
      <c r="T11" s="439">
        <v>6</v>
      </c>
      <c r="U11" s="439">
        <v>1438</v>
      </c>
      <c r="V11" s="439">
        <v>18</v>
      </c>
      <c r="W11" s="439">
        <v>2653</v>
      </c>
      <c r="X11" s="439">
        <v>0</v>
      </c>
      <c r="Y11" s="439">
        <v>0</v>
      </c>
      <c r="Z11" s="439">
        <v>1</v>
      </c>
      <c r="AA11" s="439">
        <v>196</v>
      </c>
      <c r="AB11" s="439">
        <v>0</v>
      </c>
      <c r="AC11" s="439">
        <v>0</v>
      </c>
      <c r="AD11" s="439">
        <v>1</v>
      </c>
      <c r="AE11" s="439">
        <v>778</v>
      </c>
      <c r="AF11" s="439">
        <v>0</v>
      </c>
      <c r="AG11" s="439">
        <v>0</v>
      </c>
    </row>
    <row r="12" spans="1:33" ht="33.75" customHeight="1">
      <c r="A12" s="139" t="s">
        <v>276</v>
      </c>
      <c r="B12" s="439">
        <f t="shared" si="1"/>
        <v>11</v>
      </c>
      <c r="C12" s="439">
        <f t="shared" si="1"/>
        <v>1481</v>
      </c>
      <c r="D12" s="439">
        <v>1</v>
      </c>
      <c r="E12" s="439">
        <v>303</v>
      </c>
      <c r="F12" s="439">
        <v>0</v>
      </c>
      <c r="G12" s="439">
        <v>0</v>
      </c>
      <c r="H12" s="439">
        <v>0</v>
      </c>
      <c r="I12" s="439">
        <v>0</v>
      </c>
      <c r="J12" s="439">
        <v>3</v>
      </c>
      <c r="K12" s="439">
        <v>445</v>
      </c>
      <c r="L12" s="439">
        <v>0</v>
      </c>
      <c r="M12" s="439">
        <v>0</v>
      </c>
      <c r="N12" s="439">
        <v>0</v>
      </c>
      <c r="O12" s="439">
        <v>0</v>
      </c>
      <c r="P12" s="439">
        <v>0</v>
      </c>
      <c r="Q12" s="439">
        <v>0</v>
      </c>
      <c r="R12" s="439">
        <v>0</v>
      </c>
      <c r="S12" s="440">
        <v>0</v>
      </c>
      <c r="T12" s="439">
        <v>0</v>
      </c>
      <c r="U12" s="439">
        <v>0</v>
      </c>
      <c r="V12" s="439">
        <v>7</v>
      </c>
      <c r="W12" s="439">
        <v>733</v>
      </c>
      <c r="X12" s="439">
        <v>0</v>
      </c>
      <c r="Y12" s="439">
        <v>0</v>
      </c>
      <c r="Z12" s="439">
        <v>0</v>
      </c>
      <c r="AA12" s="439">
        <v>0</v>
      </c>
      <c r="AB12" s="439">
        <v>0</v>
      </c>
      <c r="AC12" s="439">
        <v>0</v>
      </c>
      <c r="AD12" s="439">
        <v>0</v>
      </c>
      <c r="AE12" s="439">
        <v>0</v>
      </c>
      <c r="AF12" s="439">
        <v>0</v>
      </c>
      <c r="AG12" s="439">
        <v>0</v>
      </c>
    </row>
    <row r="13" spans="1:33" ht="33.75" customHeight="1">
      <c r="A13" s="139" t="s">
        <v>277</v>
      </c>
      <c r="B13" s="439">
        <f t="shared" si="1"/>
        <v>10</v>
      </c>
      <c r="C13" s="439">
        <f t="shared" si="1"/>
        <v>1772</v>
      </c>
      <c r="D13" s="439">
        <v>0</v>
      </c>
      <c r="E13" s="439">
        <v>0</v>
      </c>
      <c r="F13" s="439">
        <v>0</v>
      </c>
      <c r="G13" s="439">
        <v>0</v>
      </c>
      <c r="H13" s="439">
        <v>2</v>
      </c>
      <c r="I13" s="439">
        <v>227</v>
      </c>
      <c r="J13" s="439">
        <v>0</v>
      </c>
      <c r="K13" s="439">
        <v>0</v>
      </c>
      <c r="L13" s="439">
        <v>0</v>
      </c>
      <c r="M13" s="439">
        <v>0</v>
      </c>
      <c r="N13" s="439">
        <v>0</v>
      </c>
      <c r="O13" s="439">
        <v>0</v>
      </c>
      <c r="P13" s="439">
        <v>2</v>
      </c>
      <c r="Q13" s="439">
        <v>774</v>
      </c>
      <c r="R13" s="439">
        <v>0</v>
      </c>
      <c r="S13" s="440">
        <v>0</v>
      </c>
      <c r="T13" s="439">
        <v>1</v>
      </c>
      <c r="U13" s="439">
        <v>193</v>
      </c>
      <c r="V13" s="439">
        <v>3</v>
      </c>
      <c r="W13" s="439">
        <v>445</v>
      </c>
      <c r="X13" s="439">
        <v>0</v>
      </c>
      <c r="Y13" s="439">
        <v>0</v>
      </c>
      <c r="Z13" s="439">
        <v>0</v>
      </c>
      <c r="AA13" s="439">
        <v>0</v>
      </c>
      <c r="AB13" s="439">
        <v>0</v>
      </c>
      <c r="AC13" s="439">
        <v>0</v>
      </c>
      <c r="AD13" s="439">
        <v>0</v>
      </c>
      <c r="AE13" s="439">
        <v>0</v>
      </c>
      <c r="AF13" s="439">
        <v>2</v>
      </c>
      <c r="AG13" s="439">
        <v>133</v>
      </c>
    </row>
    <row r="14" spans="1:33" ht="33.75" customHeight="1">
      <c r="A14" s="139" t="s">
        <v>278</v>
      </c>
      <c r="B14" s="439">
        <f t="shared" si="1"/>
        <v>19</v>
      </c>
      <c r="C14" s="439">
        <f t="shared" si="1"/>
        <v>4292</v>
      </c>
      <c r="D14" s="439">
        <v>0</v>
      </c>
      <c r="E14" s="439">
        <v>0</v>
      </c>
      <c r="F14" s="439">
        <v>0</v>
      </c>
      <c r="G14" s="439">
        <v>0</v>
      </c>
      <c r="H14" s="439">
        <v>3</v>
      </c>
      <c r="I14" s="439">
        <v>344</v>
      </c>
      <c r="J14" s="439">
        <v>1</v>
      </c>
      <c r="K14" s="439">
        <v>65</v>
      </c>
      <c r="L14" s="439">
        <v>0</v>
      </c>
      <c r="M14" s="439">
        <v>0</v>
      </c>
      <c r="N14" s="439">
        <v>0</v>
      </c>
      <c r="O14" s="439">
        <v>0</v>
      </c>
      <c r="P14" s="439">
        <v>2</v>
      </c>
      <c r="Q14" s="439">
        <v>376</v>
      </c>
      <c r="R14" s="439">
        <v>0</v>
      </c>
      <c r="S14" s="440">
        <v>0</v>
      </c>
      <c r="T14" s="439">
        <v>4</v>
      </c>
      <c r="U14" s="439">
        <v>1988</v>
      </c>
      <c r="V14" s="439">
        <v>9</v>
      </c>
      <c r="W14" s="439">
        <v>1519</v>
      </c>
      <c r="X14" s="439">
        <v>0</v>
      </c>
      <c r="Y14" s="439">
        <v>0</v>
      </c>
      <c r="Z14" s="439">
        <v>0</v>
      </c>
      <c r="AA14" s="439">
        <v>0</v>
      </c>
      <c r="AB14" s="439">
        <v>0</v>
      </c>
      <c r="AC14" s="439">
        <v>0</v>
      </c>
      <c r="AD14" s="439">
        <v>0</v>
      </c>
      <c r="AE14" s="439">
        <v>0</v>
      </c>
      <c r="AF14" s="439">
        <v>0</v>
      </c>
      <c r="AG14" s="439">
        <v>0</v>
      </c>
    </row>
    <row r="15" spans="1:33" ht="33.75" customHeight="1">
      <c r="A15" s="139" t="s">
        <v>279</v>
      </c>
      <c r="B15" s="439">
        <f t="shared" si="1"/>
        <v>1</v>
      </c>
      <c r="C15" s="439">
        <f t="shared" si="1"/>
        <v>100</v>
      </c>
      <c r="D15" s="439">
        <v>0</v>
      </c>
      <c r="E15" s="439">
        <v>0</v>
      </c>
      <c r="F15" s="439">
        <v>0</v>
      </c>
      <c r="G15" s="439">
        <v>0</v>
      </c>
      <c r="H15" s="439">
        <v>1</v>
      </c>
      <c r="I15" s="439">
        <v>100</v>
      </c>
      <c r="J15" s="439">
        <v>0</v>
      </c>
      <c r="K15" s="439">
        <v>0</v>
      </c>
      <c r="L15" s="439">
        <v>0</v>
      </c>
      <c r="M15" s="439">
        <v>0</v>
      </c>
      <c r="N15" s="439">
        <v>0</v>
      </c>
      <c r="O15" s="439">
        <v>0</v>
      </c>
      <c r="P15" s="439">
        <v>0</v>
      </c>
      <c r="Q15" s="439">
        <v>0</v>
      </c>
      <c r="R15" s="439">
        <v>0</v>
      </c>
      <c r="S15" s="440">
        <v>0</v>
      </c>
      <c r="T15" s="439">
        <v>0</v>
      </c>
      <c r="U15" s="439">
        <v>0</v>
      </c>
      <c r="V15" s="439">
        <v>0</v>
      </c>
      <c r="W15" s="439">
        <v>0</v>
      </c>
      <c r="X15" s="439">
        <v>0</v>
      </c>
      <c r="Y15" s="439">
        <v>0</v>
      </c>
      <c r="Z15" s="439">
        <v>0</v>
      </c>
      <c r="AA15" s="439">
        <v>0</v>
      </c>
      <c r="AB15" s="439">
        <v>0</v>
      </c>
      <c r="AC15" s="439">
        <v>0</v>
      </c>
      <c r="AD15" s="439">
        <v>0</v>
      </c>
      <c r="AE15" s="439">
        <v>0</v>
      </c>
      <c r="AF15" s="439">
        <v>0</v>
      </c>
      <c r="AG15" s="439">
        <v>0</v>
      </c>
    </row>
    <row r="16" spans="1:33" ht="33.75" customHeight="1">
      <c r="A16" s="139" t="s">
        <v>280</v>
      </c>
      <c r="B16" s="439">
        <f t="shared" si="1"/>
        <v>16</v>
      </c>
      <c r="C16" s="439">
        <f t="shared" si="1"/>
        <v>2713</v>
      </c>
      <c r="D16" s="439">
        <v>0</v>
      </c>
      <c r="E16" s="439">
        <v>0</v>
      </c>
      <c r="F16" s="439">
        <v>0</v>
      </c>
      <c r="G16" s="439">
        <v>0</v>
      </c>
      <c r="H16" s="439">
        <v>1</v>
      </c>
      <c r="I16" s="439">
        <v>150</v>
      </c>
      <c r="J16" s="439">
        <v>3</v>
      </c>
      <c r="K16" s="439">
        <v>569</v>
      </c>
      <c r="L16" s="439">
        <v>0</v>
      </c>
      <c r="M16" s="439">
        <v>0</v>
      </c>
      <c r="N16" s="439">
        <v>0</v>
      </c>
      <c r="O16" s="439">
        <v>0</v>
      </c>
      <c r="P16" s="439">
        <v>2</v>
      </c>
      <c r="Q16" s="439">
        <v>340</v>
      </c>
      <c r="R16" s="439">
        <v>0</v>
      </c>
      <c r="S16" s="440">
        <v>0</v>
      </c>
      <c r="T16" s="439">
        <v>1</v>
      </c>
      <c r="U16" s="439">
        <v>254</v>
      </c>
      <c r="V16" s="439">
        <v>9</v>
      </c>
      <c r="W16" s="439">
        <v>1400</v>
      </c>
      <c r="X16" s="439">
        <v>0</v>
      </c>
      <c r="Y16" s="439">
        <v>0</v>
      </c>
      <c r="Z16" s="439">
        <v>0</v>
      </c>
      <c r="AA16" s="439">
        <v>0</v>
      </c>
      <c r="AB16" s="439">
        <v>0</v>
      </c>
      <c r="AC16" s="439">
        <v>0</v>
      </c>
      <c r="AD16" s="439">
        <v>0</v>
      </c>
      <c r="AE16" s="439">
        <v>0</v>
      </c>
      <c r="AF16" s="439">
        <v>0</v>
      </c>
      <c r="AG16" s="439">
        <v>0</v>
      </c>
    </row>
    <row r="17" spans="1:33" ht="33.75" customHeight="1">
      <c r="A17" s="139" t="s">
        <v>281</v>
      </c>
      <c r="B17" s="473">
        <f t="shared" si="1"/>
        <v>22</v>
      </c>
      <c r="C17" s="473">
        <f t="shared" si="1"/>
        <v>6038</v>
      </c>
      <c r="D17" s="392">
        <v>0</v>
      </c>
      <c r="E17" s="392">
        <v>0</v>
      </c>
      <c r="F17" s="392">
        <v>0</v>
      </c>
      <c r="G17" s="392">
        <v>0</v>
      </c>
      <c r="H17" s="380">
        <v>1</v>
      </c>
      <c r="I17" s="380">
        <v>90</v>
      </c>
      <c r="J17" s="392">
        <v>1</v>
      </c>
      <c r="K17" s="392">
        <v>120</v>
      </c>
      <c r="L17" s="392">
        <v>0</v>
      </c>
      <c r="M17" s="392">
        <v>0</v>
      </c>
      <c r="N17" s="392">
        <v>0</v>
      </c>
      <c r="O17" s="392">
        <v>0</v>
      </c>
      <c r="P17" s="392">
        <v>0</v>
      </c>
      <c r="Q17" s="392">
        <v>0</v>
      </c>
      <c r="R17" s="392">
        <v>0</v>
      </c>
      <c r="S17" s="394">
        <v>0</v>
      </c>
      <c r="T17" s="380">
        <v>9</v>
      </c>
      <c r="U17" s="380">
        <v>4380</v>
      </c>
      <c r="V17" s="380">
        <v>8</v>
      </c>
      <c r="W17" s="380">
        <v>1235</v>
      </c>
      <c r="X17" s="380">
        <v>1</v>
      </c>
      <c r="Y17" s="380">
        <v>22</v>
      </c>
      <c r="Z17" s="380">
        <v>1</v>
      </c>
      <c r="AA17" s="380">
        <v>120</v>
      </c>
      <c r="AB17" s="380">
        <v>1</v>
      </c>
      <c r="AC17" s="380">
        <v>71</v>
      </c>
      <c r="AD17" s="392">
        <v>0</v>
      </c>
      <c r="AE17" s="392">
        <v>0</v>
      </c>
      <c r="AF17" s="392">
        <v>0</v>
      </c>
      <c r="AG17" s="392">
        <v>0</v>
      </c>
    </row>
    <row r="18" spans="1:33" ht="33.75" customHeight="1" thickBot="1">
      <c r="A18" s="145" t="s">
        <v>282</v>
      </c>
      <c r="B18" s="474">
        <f>D18+F18+H18+J18+L18+N18+P18+R18+T18+V18+X18+Z18+AB18+AD18+AF18</f>
        <v>27</v>
      </c>
      <c r="C18" s="474">
        <f t="shared" si="1"/>
        <v>4974</v>
      </c>
      <c r="D18" s="431">
        <v>1</v>
      </c>
      <c r="E18" s="431">
        <v>180</v>
      </c>
      <c r="F18" s="431">
        <v>1</v>
      </c>
      <c r="G18" s="431">
        <v>406</v>
      </c>
      <c r="H18" s="432">
        <v>0</v>
      </c>
      <c r="I18" s="432">
        <v>0</v>
      </c>
      <c r="J18" s="431">
        <v>1</v>
      </c>
      <c r="K18" s="431">
        <v>828</v>
      </c>
      <c r="L18" s="432">
        <v>0</v>
      </c>
      <c r="M18" s="432">
        <v>0</v>
      </c>
      <c r="N18" s="432">
        <v>0</v>
      </c>
      <c r="O18" s="432">
        <v>0</v>
      </c>
      <c r="P18" s="432">
        <v>0</v>
      </c>
      <c r="Q18" s="432">
        <v>0</v>
      </c>
      <c r="R18" s="432">
        <v>0</v>
      </c>
      <c r="S18" s="433">
        <v>0</v>
      </c>
      <c r="T18" s="431">
        <v>5</v>
      </c>
      <c r="U18" s="431">
        <v>1032</v>
      </c>
      <c r="V18" s="431">
        <v>17</v>
      </c>
      <c r="W18" s="431">
        <v>2301</v>
      </c>
      <c r="X18" s="432">
        <v>0</v>
      </c>
      <c r="Y18" s="432">
        <v>0</v>
      </c>
      <c r="Z18" s="431">
        <v>2</v>
      </c>
      <c r="AA18" s="431">
        <v>227</v>
      </c>
      <c r="AB18" s="432">
        <v>0</v>
      </c>
      <c r="AC18" s="432">
        <v>0</v>
      </c>
      <c r="AD18" s="432">
        <v>0</v>
      </c>
      <c r="AE18" s="432">
        <v>0</v>
      </c>
      <c r="AF18" s="432">
        <v>0</v>
      </c>
      <c r="AG18" s="432">
        <v>0</v>
      </c>
    </row>
    <row r="19" spans="1:28" ht="18" customHeight="1">
      <c r="A19" s="785" t="s">
        <v>703</v>
      </c>
      <c r="B19" s="785"/>
      <c r="C19" s="785"/>
      <c r="D19" s="785"/>
      <c r="E19" s="415"/>
      <c r="F19" s="415"/>
      <c r="G19" s="415"/>
      <c r="H19" s="415"/>
      <c r="I19" s="415"/>
      <c r="J19" s="415"/>
      <c r="K19" s="415"/>
      <c r="L19" s="415"/>
      <c r="M19" s="415"/>
      <c r="N19" s="415"/>
      <c r="O19" s="415"/>
      <c r="P19" s="415"/>
      <c r="Q19" s="415"/>
      <c r="R19" s="415"/>
      <c r="S19" s="415"/>
      <c r="T19" s="415"/>
      <c r="U19" s="415"/>
      <c r="V19" s="415"/>
      <c r="W19" s="415"/>
      <c r="X19" s="417"/>
      <c r="Y19" s="434"/>
      <c r="Z19" s="435"/>
      <c r="AA19" s="415"/>
      <c r="AB19" s="415"/>
    </row>
    <row r="20" spans="1:33" ht="12">
      <c r="A20" s="438" t="s">
        <v>736</v>
      </c>
      <c r="B20" s="418"/>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36"/>
      <c r="AC20" s="436"/>
      <c r="AD20" s="436"/>
      <c r="AE20" s="436"/>
      <c r="AF20" s="436"/>
      <c r="AG20" s="436"/>
    </row>
    <row r="21" spans="1:33" ht="12">
      <c r="A21" s="1" t="s">
        <v>741</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437"/>
      <c r="AC21" s="778" t="s">
        <v>737</v>
      </c>
      <c r="AD21" s="778"/>
      <c r="AE21" s="778"/>
      <c r="AF21" s="778"/>
      <c r="AG21" s="778"/>
    </row>
    <row r="22" spans="2:33" ht="1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437"/>
      <c r="AC22" s="481"/>
      <c r="AD22" s="481"/>
      <c r="AE22" s="481"/>
      <c r="AF22" s="481"/>
      <c r="AG22" s="481"/>
    </row>
    <row r="23" spans="2:33" ht="1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437"/>
      <c r="AC23" s="481"/>
      <c r="AD23" s="481"/>
      <c r="AE23" s="481"/>
      <c r="AF23" s="481"/>
      <c r="AG23" s="481"/>
    </row>
    <row r="24" spans="5:33" s="488" customFormat="1" ht="18" customHeight="1">
      <c r="E24" s="488">
        <f>E9/26621*100</f>
        <v>1.8143570865106495</v>
      </c>
      <c r="F24" s="488">
        <f aca="true" t="shared" si="2" ref="F24:AG24">F9/26621*100</f>
        <v>0.0037564328913263965</v>
      </c>
      <c r="G24" s="488">
        <f t="shared" si="2"/>
        <v>1.5251117538785168</v>
      </c>
      <c r="H24" s="488">
        <f t="shared" si="2"/>
        <v>0.03005146313061117</v>
      </c>
      <c r="I24" s="488">
        <f t="shared" si="2"/>
        <v>3.422110363998347</v>
      </c>
      <c r="J24" s="488">
        <f t="shared" si="2"/>
        <v>0.04132076180459036</v>
      </c>
      <c r="K24" s="488">
        <f t="shared" si="2"/>
        <v>8.970361744487434</v>
      </c>
      <c r="L24" s="488">
        <f t="shared" si="2"/>
        <v>0.0037564328913263965</v>
      </c>
      <c r="M24" s="488">
        <f t="shared" si="2"/>
        <v>1.3485594079861762</v>
      </c>
      <c r="N24" s="488">
        <f t="shared" si="2"/>
        <v>0.007512865782652793</v>
      </c>
      <c r="O24" s="488">
        <f t="shared" si="2"/>
        <v>1.1494684647458775</v>
      </c>
      <c r="P24" s="488">
        <f t="shared" si="2"/>
        <v>0.022538597347958378</v>
      </c>
      <c r="Q24" s="488">
        <f t="shared" si="2"/>
        <v>5.597085008076331</v>
      </c>
      <c r="R24" s="488">
        <f t="shared" si="2"/>
        <v>0.0037564328913263965</v>
      </c>
      <c r="S24" s="488">
        <f t="shared" si="2"/>
        <v>0.6010292626122234</v>
      </c>
      <c r="T24" s="488">
        <f t="shared" si="2"/>
        <v>0.09766725517448632</v>
      </c>
      <c r="U24" s="488">
        <f t="shared" si="2"/>
        <v>34.87847939596559</v>
      </c>
      <c r="V24" s="488">
        <f t="shared" si="2"/>
        <v>0.26670673528417416</v>
      </c>
      <c r="W24" s="488">
        <f t="shared" si="2"/>
        <v>38.63866872018331</v>
      </c>
      <c r="X24" s="488">
        <f t="shared" si="2"/>
        <v>0.0037564328913263965</v>
      </c>
      <c r="Y24" s="488">
        <f t="shared" si="2"/>
        <v>0.08264152360918071</v>
      </c>
      <c r="Z24" s="488">
        <f t="shared" si="2"/>
        <v>0.015025731565305586</v>
      </c>
      <c r="AA24" s="488">
        <f t="shared" si="2"/>
        <v>2.0397430599902333</v>
      </c>
      <c r="AB24" s="488">
        <f t="shared" si="2"/>
        <v>0.0037564328913263965</v>
      </c>
      <c r="AC24" s="488">
        <f t="shared" si="2"/>
        <v>0.26670673528417416</v>
      </c>
      <c r="AD24" s="488">
        <f t="shared" si="2"/>
        <v>0.0037564328913263965</v>
      </c>
      <c r="AE24" s="488">
        <f t="shared" si="2"/>
        <v>2.9225047894519367</v>
      </c>
      <c r="AF24" s="488">
        <f t="shared" si="2"/>
        <v>0.007512865782652793</v>
      </c>
      <c r="AG24" s="488">
        <f t="shared" si="2"/>
        <v>0.49960557454641075</v>
      </c>
    </row>
    <row r="25" spans="2:33" ht="1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437"/>
      <c r="AC25" s="481"/>
      <c r="AD25" s="481"/>
      <c r="AE25" s="481"/>
      <c r="AF25" s="481"/>
      <c r="AG25" s="481"/>
    </row>
    <row r="26" spans="2:33" ht="1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437"/>
      <c r="AC26" s="481"/>
      <c r="AD26" s="481"/>
      <c r="AE26" s="481"/>
      <c r="AF26" s="481"/>
      <c r="AG26" s="481"/>
    </row>
    <row r="27" spans="1:33" s="12" customFormat="1" ht="19.5" customHeight="1">
      <c r="A27" s="124" t="s">
        <v>245</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ht="19.5" customHeight="1" thickBot="1">
      <c r="A28" s="125"/>
      <c r="B28" s="125"/>
      <c r="C28" s="125"/>
      <c r="D28" s="125"/>
      <c r="E28" s="126"/>
      <c r="F28" s="125"/>
      <c r="G28" s="125"/>
      <c r="H28" s="125"/>
      <c r="I28" s="125"/>
      <c r="J28" s="125"/>
      <c r="K28" s="125"/>
      <c r="L28" s="125"/>
      <c r="M28" s="125"/>
      <c r="N28" s="125"/>
      <c r="O28" s="125"/>
      <c r="P28" s="125"/>
      <c r="Q28" s="125"/>
      <c r="R28" s="125"/>
      <c r="S28" s="125"/>
      <c r="T28" s="125"/>
      <c r="U28" s="125"/>
      <c r="V28" s="125"/>
      <c r="W28" s="125"/>
      <c r="X28" s="125"/>
      <c r="Y28" s="125"/>
      <c r="Z28" s="125"/>
      <c r="AA28" s="125"/>
      <c r="AB28" s="126" t="s">
        <v>246</v>
      </c>
      <c r="AC28" s="126"/>
      <c r="AD28" s="126"/>
      <c r="AE28" s="126"/>
      <c r="AF28" s="125"/>
      <c r="AG28" s="127" t="s">
        <v>247</v>
      </c>
    </row>
    <row r="29" spans="1:33" ht="16.5" customHeight="1">
      <c r="A29" s="128" t="s">
        <v>248</v>
      </c>
      <c r="B29" s="779" t="s">
        <v>249</v>
      </c>
      <c r="C29" s="780"/>
      <c r="D29" s="801" t="s">
        <v>250</v>
      </c>
      <c r="E29" s="802"/>
      <c r="F29" s="802"/>
      <c r="G29" s="803"/>
      <c r="H29" s="779" t="s">
        <v>251</v>
      </c>
      <c r="I29" s="780"/>
      <c r="J29" s="779" t="s">
        <v>252</v>
      </c>
      <c r="K29" s="780"/>
      <c r="L29" s="779" t="s">
        <v>253</v>
      </c>
      <c r="M29" s="780"/>
      <c r="N29" s="779" t="s">
        <v>254</v>
      </c>
      <c r="O29" s="780"/>
      <c r="P29" s="779" t="s">
        <v>255</v>
      </c>
      <c r="Q29" s="780"/>
      <c r="R29" s="794" t="s">
        <v>256</v>
      </c>
      <c r="S29" s="795"/>
      <c r="T29" s="779" t="s">
        <v>257</v>
      </c>
      <c r="U29" s="780"/>
      <c r="V29" s="779" t="s">
        <v>258</v>
      </c>
      <c r="W29" s="780"/>
      <c r="X29" s="779" t="s">
        <v>384</v>
      </c>
      <c r="Y29" s="780"/>
      <c r="Z29" s="794" t="s">
        <v>259</v>
      </c>
      <c r="AA29" s="795"/>
      <c r="AB29" s="779" t="s">
        <v>260</v>
      </c>
      <c r="AC29" s="780"/>
      <c r="AD29" s="794" t="s">
        <v>261</v>
      </c>
      <c r="AE29" s="795"/>
      <c r="AF29" s="779" t="s">
        <v>262</v>
      </c>
      <c r="AG29" s="798"/>
    </row>
    <row r="30" spans="1:33" ht="16.5" customHeight="1">
      <c r="A30" s="128" t="s">
        <v>263</v>
      </c>
      <c r="B30" s="781"/>
      <c r="C30" s="782"/>
      <c r="D30" s="786" t="s">
        <v>264</v>
      </c>
      <c r="E30" s="787"/>
      <c r="F30" s="790" t="s">
        <v>265</v>
      </c>
      <c r="G30" s="791"/>
      <c r="H30" s="781"/>
      <c r="I30" s="782"/>
      <c r="J30" s="781"/>
      <c r="K30" s="782"/>
      <c r="L30" s="781"/>
      <c r="M30" s="782"/>
      <c r="N30" s="781"/>
      <c r="O30" s="782"/>
      <c r="P30" s="781"/>
      <c r="Q30" s="782"/>
      <c r="R30" s="796"/>
      <c r="S30" s="797"/>
      <c r="T30" s="781"/>
      <c r="U30" s="782"/>
      <c r="V30" s="781"/>
      <c r="W30" s="782"/>
      <c r="X30" s="781"/>
      <c r="Y30" s="782"/>
      <c r="Z30" s="796"/>
      <c r="AA30" s="797"/>
      <c r="AB30" s="781"/>
      <c r="AC30" s="782"/>
      <c r="AD30" s="796"/>
      <c r="AE30" s="797"/>
      <c r="AF30" s="781"/>
      <c r="AG30" s="799"/>
    </row>
    <row r="31" spans="1:33" ht="16.5" customHeight="1">
      <c r="A31" s="128" t="s">
        <v>266</v>
      </c>
      <c r="B31" s="783"/>
      <c r="C31" s="784"/>
      <c r="D31" s="788"/>
      <c r="E31" s="789"/>
      <c r="F31" s="792"/>
      <c r="G31" s="793"/>
      <c r="H31" s="783"/>
      <c r="I31" s="784"/>
      <c r="J31" s="783"/>
      <c r="K31" s="784"/>
      <c r="L31" s="783"/>
      <c r="M31" s="784"/>
      <c r="N31" s="783"/>
      <c r="O31" s="784"/>
      <c r="P31" s="783"/>
      <c r="Q31" s="784"/>
      <c r="R31" s="788"/>
      <c r="S31" s="789"/>
      <c r="T31" s="783"/>
      <c r="U31" s="784"/>
      <c r="V31" s="783"/>
      <c r="W31" s="784"/>
      <c r="X31" s="783"/>
      <c r="Y31" s="784"/>
      <c r="Z31" s="788"/>
      <c r="AA31" s="789"/>
      <c r="AB31" s="783"/>
      <c r="AC31" s="784"/>
      <c r="AD31" s="788"/>
      <c r="AE31" s="789"/>
      <c r="AF31" s="783"/>
      <c r="AG31" s="800"/>
    </row>
    <row r="32" spans="1:33" s="3" customFormat="1" ht="16.5" customHeight="1">
      <c r="A32" s="129" t="s">
        <v>267</v>
      </c>
      <c r="B32" s="130" t="s">
        <v>268</v>
      </c>
      <c r="C32" s="131" t="s">
        <v>269</v>
      </c>
      <c r="D32" s="130" t="s">
        <v>268</v>
      </c>
      <c r="E32" s="131" t="s">
        <v>269</v>
      </c>
      <c r="F32" s="130" t="s">
        <v>268</v>
      </c>
      <c r="G32" s="131" t="s">
        <v>269</v>
      </c>
      <c r="H32" s="130" t="s">
        <v>268</v>
      </c>
      <c r="I32" s="131" t="s">
        <v>269</v>
      </c>
      <c r="J32" s="130" t="s">
        <v>268</v>
      </c>
      <c r="K32" s="131" t="s">
        <v>269</v>
      </c>
      <c r="L32" s="130" t="s">
        <v>268</v>
      </c>
      <c r="M32" s="131" t="s">
        <v>269</v>
      </c>
      <c r="N32" s="130" t="s">
        <v>268</v>
      </c>
      <c r="O32" s="131" t="s">
        <v>269</v>
      </c>
      <c r="P32" s="130" t="s">
        <v>268</v>
      </c>
      <c r="Q32" s="132" t="s">
        <v>269</v>
      </c>
      <c r="R32" s="130" t="s">
        <v>268</v>
      </c>
      <c r="S32" s="133" t="s">
        <v>269</v>
      </c>
      <c r="T32" s="130" t="s">
        <v>268</v>
      </c>
      <c r="U32" s="131" t="s">
        <v>269</v>
      </c>
      <c r="V32" s="130" t="s">
        <v>268</v>
      </c>
      <c r="W32" s="131" t="s">
        <v>269</v>
      </c>
      <c r="X32" s="130" t="s">
        <v>268</v>
      </c>
      <c r="Y32" s="131" t="s">
        <v>269</v>
      </c>
      <c r="Z32" s="130" t="s">
        <v>268</v>
      </c>
      <c r="AA32" s="131" t="s">
        <v>269</v>
      </c>
      <c r="AB32" s="130" t="s">
        <v>268</v>
      </c>
      <c r="AC32" s="131" t="s">
        <v>269</v>
      </c>
      <c r="AD32" s="130" t="s">
        <v>268</v>
      </c>
      <c r="AE32" s="131" t="s">
        <v>269</v>
      </c>
      <c r="AF32" s="130" t="s">
        <v>268</v>
      </c>
      <c r="AG32" s="131" t="s">
        <v>269</v>
      </c>
    </row>
    <row r="33" spans="1:33" s="3" customFormat="1" ht="16.5" customHeight="1">
      <c r="A33" s="129" t="s">
        <v>270</v>
      </c>
      <c r="B33" s="134" t="s">
        <v>263</v>
      </c>
      <c r="C33" s="131" t="s">
        <v>271</v>
      </c>
      <c r="D33" s="134" t="s">
        <v>263</v>
      </c>
      <c r="E33" s="131" t="s">
        <v>271</v>
      </c>
      <c r="F33" s="134" t="s">
        <v>263</v>
      </c>
      <c r="G33" s="131" t="s">
        <v>271</v>
      </c>
      <c r="H33" s="134" t="s">
        <v>263</v>
      </c>
      <c r="I33" s="131" t="s">
        <v>271</v>
      </c>
      <c r="J33" s="134" t="s">
        <v>263</v>
      </c>
      <c r="K33" s="131" t="s">
        <v>271</v>
      </c>
      <c r="L33" s="134" t="s">
        <v>263</v>
      </c>
      <c r="M33" s="131" t="s">
        <v>271</v>
      </c>
      <c r="N33" s="134" t="s">
        <v>263</v>
      </c>
      <c r="O33" s="131" t="s">
        <v>271</v>
      </c>
      <c r="P33" s="134" t="s">
        <v>263</v>
      </c>
      <c r="Q33" s="132" t="s">
        <v>271</v>
      </c>
      <c r="R33" s="134" t="s">
        <v>263</v>
      </c>
      <c r="S33" s="133" t="s">
        <v>271</v>
      </c>
      <c r="T33" s="134" t="s">
        <v>263</v>
      </c>
      <c r="U33" s="131" t="s">
        <v>271</v>
      </c>
      <c r="V33" s="134" t="s">
        <v>263</v>
      </c>
      <c r="W33" s="131" t="s">
        <v>271</v>
      </c>
      <c r="X33" s="134" t="s">
        <v>263</v>
      </c>
      <c r="Y33" s="131" t="s">
        <v>271</v>
      </c>
      <c r="Z33" s="134" t="s">
        <v>263</v>
      </c>
      <c r="AA33" s="131" t="s">
        <v>271</v>
      </c>
      <c r="AB33" s="134" t="s">
        <v>263</v>
      </c>
      <c r="AC33" s="131" t="s">
        <v>271</v>
      </c>
      <c r="AD33" s="134" t="s">
        <v>263</v>
      </c>
      <c r="AE33" s="131" t="s">
        <v>271</v>
      </c>
      <c r="AF33" s="134" t="s">
        <v>263</v>
      </c>
      <c r="AG33" s="131" t="s">
        <v>271</v>
      </c>
    </row>
    <row r="34" spans="1:33" s="3" customFormat="1" ht="16.5" customHeight="1">
      <c r="A34" s="135" t="s">
        <v>272</v>
      </c>
      <c r="B34" s="136" t="s">
        <v>273</v>
      </c>
      <c r="C34" s="137" t="s">
        <v>273</v>
      </c>
      <c r="D34" s="136" t="s">
        <v>273</v>
      </c>
      <c r="E34" s="137" t="s">
        <v>273</v>
      </c>
      <c r="F34" s="136" t="s">
        <v>273</v>
      </c>
      <c r="G34" s="137" t="s">
        <v>273</v>
      </c>
      <c r="H34" s="136" t="s">
        <v>273</v>
      </c>
      <c r="I34" s="137" t="s">
        <v>273</v>
      </c>
      <c r="J34" s="136" t="s">
        <v>273</v>
      </c>
      <c r="K34" s="137" t="s">
        <v>273</v>
      </c>
      <c r="L34" s="136" t="s">
        <v>273</v>
      </c>
      <c r="M34" s="137" t="s">
        <v>273</v>
      </c>
      <c r="N34" s="136" t="s">
        <v>273</v>
      </c>
      <c r="O34" s="137" t="s">
        <v>273</v>
      </c>
      <c r="P34" s="136" t="s">
        <v>273</v>
      </c>
      <c r="Q34" s="137" t="s">
        <v>273</v>
      </c>
      <c r="R34" s="136" t="s">
        <v>273</v>
      </c>
      <c r="S34" s="138" t="s">
        <v>273</v>
      </c>
      <c r="T34" s="136" t="s">
        <v>273</v>
      </c>
      <c r="U34" s="137" t="s">
        <v>273</v>
      </c>
      <c r="V34" s="136" t="s">
        <v>273</v>
      </c>
      <c r="W34" s="137" t="s">
        <v>273</v>
      </c>
      <c r="X34" s="136" t="s">
        <v>273</v>
      </c>
      <c r="Y34" s="137" t="s">
        <v>273</v>
      </c>
      <c r="Z34" s="136" t="s">
        <v>273</v>
      </c>
      <c r="AA34" s="137" t="s">
        <v>273</v>
      </c>
      <c r="AB34" s="136" t="s">
        <v>273</v>
      </c>
      <c r="AC34" s="137" t="s">
        <v>273</v>
      </c>
      <c r="AD34" s="136" t="s">
        <v>273</v>
      </c>
      <c r="AE34" s="137" t="s">
        <v>273</v>
      </c>
      <c r="AF34" s="136" t="s">
        <v>273</v>
      </c>
      <c r="AG34" s="137" t="s">
        <v>273</v>
      </c>
    </row>
    <row r="35" spans="1:33" ht="33.75" customHeight="1">
      <c r="A35" s="139" t="s">
        <v>5</v>
      </c>
      <c r="B35" s="140">
        <f>SUM(B37:B44)</f>
        <v>142</v>
      </c>
      <c r="C35" s="140">
        <f aca="true" t="shared" si="3" ref="C35:AG35">SUM(C37:C44)</f>
        <v>28554</v>
      </c>
      <c r="D35" s="140">
        <f t="shared" si="3"/>
        <v>2</v>
      </c>
      <c r="E35" s="140">
        <f t="shared" si="3"/>
        <v>552</v>
      </c>
      <c r="F35" s="140">
        <f t="shared" si="3"/>
        <v>1</v>
      </c>
      <c r="G35" s="140">
        <f t="shared" si="3"/>
        <v>426</v>
      </c>
      <c r="H35" s="140">
        <f t="shared" si="3"/>
        <v>8</v>
      </c>
      <c r="I35" s="140">
        <f t="shared" si="3"/>
        <v>958</v>
      </c>
      <c r="J35" s="140">
        <f t="shared" si="3"/>
        <v>12</v>
      </c>
      <c r="K35" s="140">
        <f t="shared" si="3"/>
        <v>2870</v>
      </c>
      <c r="L35" s="140">
        <f t="shared" si="3"/>
        <v>1</v>
      </c>
      <c r="M35" s="140">
        <f t="shared" si="3"/>
        <v>359</v>
      </c>
      <c r="N35" s="140">
        <f t="shared" si="3"/>
        <v>2</v>
      </c>
      <c r="O35" s="140">
        <f t="shared" si="3"/>
        <v>306</v>
      </c>
      <c r="P35" s="140">
        <f t="shared" si="3"/>
        <v>6</v>
      </c>
      <c r="Q35" s="140">
        <f t="shared" si="3"/>
        <v>1505</v>
      </c>
      <c r="R35" s="140">
        <f t="shared" si="3"/>
        <v>1</v>
      </c>
      <c r="S35" s="140">
        <f t="shared" si="3"/>
        <v>160</v>
      </c>
      <c r="T35" s="140">
        <f t="shared" si="3"/>
        <v>27</v>
      </c>
      <c r="U35" s="140">
        <f t="shared" si="3"/>
        <v>9275</v>
      </c>
      <c r="V35" s="140">
        <f t="shared" si="3"/>
        <v>73</v>
      </c>
      <c r="W35" s="140">
        <f t="shared" si="3"/>
        <v>10596</v>
      </c>
      <c r="X35" s="140">
        <f t="shared" si="3"/>
        <v>1</v>
      </c>
      <c r="Y35" s="140">
        <f t="shared" si="3"/>
        <v>22</v>
      </c>
      <c r="Z35" s="140">
        <f t="shared" si="3"/>
        <v>4</v>
      </c>
      <c r="AA35" s="140">
        <f t="shared" si="3"/>
        <v>543</v>
      </c>
      <c r="AB35" s="140">
        <f t="shared" si="3"/>
        <v>1</v>
      </c>
      <c r="AC35" s="140">
        <f t="shared" si="3"/>
        <v>71</v>
      </c>
      <c r="AD35" s="140">
        <f t="shared" si="3"/>
        <v>1</v>
      </c>
      <c r="AE35" s="140">
        <f t="shared" si="3"/>
        <v>778</v>
      </c>
      <c r="AF35" s="140">
        <f t="shared" si="3"/>
        <v>2</v>
      </c>
      <c r="AG35" s="140">
        <f t="shared" si="3"/>
        <v>133</v>
      </c>
    </row>
    <row r="36" spans="1:33" ht="33.75" customHeight="1">
      <c r="A36" s="139"/>
      <c r="B36" s="141"/>
      <c r="C36" s="141"/>
      <c r="D36" s="141"/>
      <c r="E36" s="141"/>
      <c r="F36" s="141"/>
      <c r="G36" s="141"/>
      <c r="H36" s="141"/>
      <c r="I36" s="141"/>
      <c r="J36" s="141"/>
      <c r="K36" s="141"/>
      <c r="L36" s="141"/>
      <c r="M36" s="141"/>
      <c r="N36" s="141"/>
      <c r="O36" s="141"/>
      <c r="P36" s="141"/>
      <c r="Q36" s="141"/>
      <c r="R36" s="141"/>
      <c r="S36" s="142"/>
      <c r="T36" s="141"/>
      <c r="U36" s="141"/>
      <c r="V36" s="141"/>
      <c r="W36" s="141"/>
      <c r="X36" s="141"/>
      <c r="Y36" s="141"/>
      <c r="Z36" s="141"/>
      <c r="AA36" s="141"/>
      <c r="AB36" s="141"/>
      <c r="AC36" s="141"/>
      <c r="AD36" s="141"/>
      <c r="AE36" s="141"/>
      <c r="AF36" s="141"/>
      <c r="AG36" s="141"/>
    </row>
    <row r="37" spans="1:33" ht="33.75" customHeight="1">
      <c r="A37" s="139" t="s">
        <v>274</v>
      </c>
      <c r="B37" s="141">
        <v>33</v>
      </c>
      <c r="C37" s="141">
        <v>6363</v>
      </c>
      <c r="D37" s="143" t="s">
        <v>275</v>
      </c>
      <c r="E37" s="143" t="s">
        <v>275</v>
      </c>
      <c r="F37" s="143" t="s">
        <v>275</v>
      </c>
      <c r="G37" s="143" t="s">
        <v>275</v>
      </c>
      <c r="H37" s="143" t="s">
        <v>275</v>
      </c>
      <c r="I37" s="143" t="s">
        <v>275</v>
      </c>
      <c r="J37" s="141">
        <v>2</v>
      </c>
      <c r="K37" s="141">
        <v>361</v>
      </c>
      <c r="L37" s="141">
        <v>1</v>
      </c>
      <c r="M37" s="141">
        <v>359</v>
      </c>
      <c r="N37" s="141">
        <v>2</v>
      </c>
      <c r="O37" s="141">
        <v>306</v>
      </c>
      <c r="P37" s="143" t="s">
        <v>275</v>
      </c>
      <c r="Q37" s="143" t="s">
        <v>275</v>
      </c>
      <c r="R37" s="141">
        <v>1</v>
      </c>
      <c r="S37" s="142">
        <v>160</v>
      </c>
      <c r="T37" s="141">
        <v>6</v>
      </c>
      <c r="U37" s="141">
        <v>1453</v>
      </c>
      <c r="V37" s="141">
        <v>19</v>
      </c>
      <c r="W37" s="141">
        <v>2750</v>
      </c>
      <c r="X37" s="143" t="s">
        <v>275</v>
      </c>
      <c r="Y37" s="143" t="s">
        <v>275</v>
      </c>
      <c r="Z37" s="141">
        <v>1</v>
      </c>
      <c r="AA37" s="141">
        <v>196</v>
      </c>
      <c r="AB37" s="143" t="s">
        <v>275</v>
      </c>
      <c r="AC37" s="143" t="s">
        <v>275</v>
      </c>
      <c r="AD37" s="143">
        <v>1</v>
      </c>
      <c r="AE37" s="143">
        <v>778</v>
      </c>
      <c r="AF37" s="143" t="s">
        <v>275</v>
      </c>
      <c r="AG37" s="143" t="s">
        <v>275</v>
      </c>
    </row>
    <row r="38" spans="1:33" ht="33.75" customHeight="1">
      <c r="A38" s="139" t="s">
        <v>276</v>
      </c>
      <c r="B38" s="141">
        <v>11</v>
      </c>
      <c r="C38" s="141">
        <v>1721</v>
      </c>
      <c r="D38" s="141">
        <v>1</v>
      </c>
      <c r="E38" s="141">
        <v>372</v>
      </c>
      <c r="F38" s="143" t="s">
        <v>275</v>
      </c>
      <c r="G38" s="143" t="s">
        <v>275</v>
      </c>
      <c r="H38" s="143" t="s">
        <v>275</v>
      </c>
      <c r="I38" s="143" t="s">
        <v>275</v>
      </c>
      <c r="J38" s="141">
        <v>3</v>
      </c>
      <c r="K38" s="141">
        <v>570</v>
      </c>
      <c r="L38" s="143" t="s">
        <v>275</v>
      </c>
      <c r="M38" s="143" t="s">
        <v>275</v>
      </c>
      <c r="N38" s="143" t="s">
        <v>275</v>
      </c>
      <c r="O38" s="143" t="s">
        <v>275</v>
      </c>
      <c r="P38" s="143" t="s">
        <v>275</v>
      </c>
      <c r="Q38" s="143" t="s">
        <v>275</v>
      </c>
      <c r="R38" s="143" t="s">
        <v>275</v>
      </c>
      <c r="S38" s="144" t="s">
        <v>275</v>
      </c>
      <c r="T38" s="143" t="s">
        <v>275</v>
      </c>
      <c r="U38" s="143" t="s">
        <v>275</v>
      </c>
      <c r="V38" s="141">
        <v>7</v>
      </c>
      <c r="W38" s="141">
        <v>779</v>
      </c>
      <c r="X38" s="143" t="s">
        <v>275</v>
      </c>
      <c r="Y38" s="143" t="s">
        <v>275</v>
      </c>
      <c r="Z38" s="143" t="s">
        <v>275</v>
      </c>
      <c r="AA38" s="143" t="s">
        <v>275</v>
      </c>
      <c r="AB38" s="143" t="s">
        <v>275</v>
      </c>
      <c r="AC38" s="143" t="s">
        <v>275</v>
      </c>
      <c r="AD38" s="143" t="s">
        <v>275</v>
      </c>
      <c r="AE38" s="143" t="s">
        <v>275</v>
      </c>
      <c r="AF38" s="143" t="s">
        <v>275</v>
      </c>
      <c r="AG38" s="143" t="s">
        <v>275</v>
      </c>
    </row>
    <row r="39" spans="1:33" ht="33.75" customHeight="1">
      <c r="A39" s="139" t="s">
        <v>277</v>
      </c>
      <c r="B39" s="141">
        <v>11</v>
      </c>
      <c r="C39" s="141">
        <v>1828</v>
      </c>
      <c r="D39" s="143" t="s">
        <v>275</v>
      </c>
      <c r="E39" s="143" t="s">
        <v>275</v>
      </c>
      <c r="F39" s="143" t="s">
        <v>275</v>
      </c>
      <c r="G39" s="143" t="s">
        <v>275</v>
      </c>
      <c r="H39" s="141">
        <v>2</v>
      </c>
      <c r="I39" s="141">
        <v>227</v>
      </c>
      <c r="J39" s="143" t="s">
        <v>275</v>
      </c>
      <c r="K39" s="143" t="s">
        <v>275</v>
      </c>
      <c r="L39" s="143" t="s">
        <v>275</v>
      </c>
      <c r="M39" s="143" t="s">
        <v>275</v>
      </c>
      <c r="N39" s="143" t="s">
        <v>275</v>
      </c>
      <c r="O39" s="143" t="s">
        <v>275</v>
      </c>
      <c r="P39" s="141">
        <v>2</v>
      </c>
      <c r="Q39" s="141">
        <v>774</v>
      </c>
      <c r="R39" s="143" t="s">
        <v>275</v>
      </c>
      <c r="S39" s="144" t="s">
        <v>275</v>
      </c>
      <c r="T39" s="141">
        <v>1</v>
      </c>
      <c r="U39" s="141">
        <v>193</v>
      </c>
      <c r="V39" s="141">
        <v>4</v>
      </c>
      <c r="W39" s="141">
        <v>501</v>
      </c>
      <c r="X39" s="143" t="s">
        <v>275</v>
      </c>
      <c r="Y39" s="143" t="s">
        <v>275</v>
      </c>
      <c r="Z39" s="143" t="s">
        <v>275</v>
      </c>
      <c r="AA39" s="143" t="s">
        <v>275</v>
      </c>
      <c r="AB39" s="143" t="s">
        <v>275</v>
      </c>
      <c r="AC39" s="143" t="s">
        <v>275</v>
      </c>
      <c r="AD39" s="143" t="s">
        <v>275</v>
      </c>
      <c r="AE39" s="143" t="s">
        <v>275</v>
      </c>
      <c r="AF39" s="141">
        <v>2</v>
      </c>
      <c r="AG39" s="141">
        <v>133</v>
      </c>
    </row>
    <row r="40" spans="1:33" ht="33.75" customHeight="1">
      <c r="A40" s="139" t="s">
        <v>278</v>
      </c>
      <c r="B40" s="141">
        <v>19</v>
      </c>
      <c r="C40" s="141">
        <v>4622</v>
      </c>
      <c r="D40" s="143" t="s">
        <v>275</v>
      </c>
      <c r="E40" s="143" t="s">
        <v>275</v>
      </c>
      <c r="F40" s="143" t="s">
        <v>275</v>
      </c>
      <c r="G40" s="143" t="s">
        <v>275</v>
      </c>
      <c r="H40" s="141">
        <v>3</v>
      </c>
      <c r="I40" s="141">
        <v>391</v>
      </c>
      <c r="J40" s="143">
        <v>1</v>
      </c>
      <c r="K40" s="143">
        <v>65</v>
      </c>
      <c r="L40" s="143" t="s">
        <v>275</v>
      </c>
      <c r="M40" s="143" t="s">
        <v>275</v>
      </c>
      <c r="N40" s="143" t="s">
        <v>275</v>
      </c>
      <c r="O40" s="143" t="s">
        <v>275</v>
      </c>
      <c r="P40" s="141">
        <v>2</v>
      </c>
      <c r="Q40" s="141">
        <v>391</v>
      </c>
      <c r="R40" s="143" t="s">
        <v>275</v>
      </c>
      <c r="S40" s="144" t="s">
        <v>275</v>
      </c>
      <c r="T40" s="141">
        <v>4</v>
      </c>
      <c r="U40" s="141">
        <v>2186</v>
      </c>
      <c r="V40" s="141">
        <v>9</v>
      </c>
      <c r="W40" s="141">
        <v>1589</v>
      </c>
      <c r="X40" s="143" t="s">
        <v>275</v>
      </c>
      <c r="Y40" s="143" t="s">
        <v>275</v>
      </c>
      <c r="Z40" s="143" t="s">
        <v>275</v>
      </c>
      <c r="AA40" s="143" t="s">
        <v>275</v>
      </c>
      <c r="AB40" s="143" t="s">
        <v>275</v>
      </c>
      <c r="AC40" s="143" t="s">
        <v>275</v>
      </c>
      <c r="AD40" s="143" t="s">
        <v>275</v>
      </c>
      <c r="AE40" s="143" t="s">
        <v>275</v>
      </c>
      <c r="AF40" s="143" t="s">
        <v>275</v>
      </c>
      <c r="AG40" s="143" t="s">
        <v>275</v>
      </c>
    </row>
    <row r="41" spans="1:33" ht="33.75" customHeight="1">
      <c r="A41" s="139" t="s">
        <v>279</v>
      </c>
      <c r="B41" s="141">
        <v>1</v>
      </c>
      <c r="C41" s="141">
        <v>100</v>
      </c>
      <c r="D41" s="143" t="s">
        <v>275</v>
      </c>
      <c r="E41" s="143" t="s">
        <v>275</v>
      </c>
      <c r="F41" s="143" t="s">
        <v>275</v>
      </c>
      <c r="G41" s="143" t="s">
        <v>275</v>
      </c>
      <c r="H41" s="141">
        <v>1</v>
      </c>
      <c r="I41" s="141">
        <v>100</v>
      </c>
      <c r="J41" s="143" t="s">
        <v>275</v>
      </c>
      <c r="K41" s="143" t="s">
        <v>275</v>
      </c>
      <c r="L41" s="143" t="s">
        <v>275</v>
      </c>
      <c r="M41" s="143" t="s">
        <v>275</v>
      </c>
      <c r="N41" s="143" t="s">
        <v>275</v>
      </c>
      <c r="O41" s="143" t="s">
        <v>275</v>
      </c>
      <c r="P41" s="143" t="s">
        <v>275</v>
      </c>
      <c r="Q41" s="143" t="s">
        <v>275</v>
      </c>
      <c r="R41" s="143" t="s">
        <v>275</v>
      </c>
      <c r="S41" s="144" t="s">
        <v>275</v>
      </c>
      <c r="T41" s="143" t="s">
        <v>275</v>
      </c>
      <c r="U41" s="143" t="s">
        <v>275</v>
      </c>
      <c r="V41" s="143" t="s">
        <v>275</v>
      </c>
      <c r="W41" s="143" t="s">
        <v>275</v>
      </c>
      <c r="X41" s="143" t="s">
        <v>275</v>
      </c>
      <c r="Y41" s="143" t="s">
        <v>275</v>
      </c>
      <c r="Z41" s="143" t="s">
        <v>275</v>
      </c>
      <c r="AA41" s="143" t="s">
        <v>275</v>
      </c>
      <c r="AB41" s="143" t="s">
        <v>275</v>
      </c>
      <c r="AC41" s="143" t="s">
        <v>275</v>
      </c>
      <c r="AD41" s="143" t="s">
        <v>275</v>
      </c>
      <c r="AE41" s="143" t="s">
        <v>275</v>
      </c>
      <c r="AF41" s="143" t="s">
        <v>275</v>
      </c>
      <c r="AG41" s="143" t="s">
        <v>275</v>
      </c>
    </row>
    <row r="42" spans="1:33" ht="33.75" customHeight="1">
      <c r="A42" s="139" t="s">
        <v>280</v>
      </c>
      <c r="B42" s="141">
        <v>16</v>
      </c>
      <c r="C42" s="141">
        <v>2713</v>
      </c>
      <c r="D42" s="143" t="s">
        <v>275</v>
      </c>
      <c r="E42" s="143" t="s">
        <v>275</v>
      </c>
      <c r="F42" s="143" t="s">
        <v>275</v>
      </c>
      <c r="G42" s="143" t="s">
        <v>275</v>
      </c>
      <c r="H42" s="141">
        <v>1</v>
      </c>
      <c r="I42" s="141">
        <v>150</v>
      </c>
      <c r="J42" s="141">
        <v>3</v>
      </c>
      <c r="K42" s="141">
        <v>569</v>
      </c>
      <c r="L42" s="143" t="s">
        <v>275</v>
      </c>
      <c r="M42" s="143" t="s">
        <v>275</v>
      </c>
      <c r="N42" s="143" t="s">
        <v>275</v>
      </c>
      <c r="O42" s="143" t="s">
        <v>275</v>
      </c>
      <c r="P42" s="141">
        <v>2</v>
      </c>
      <c r="Q42" s="141">
        <v>340</v>
      </c>
      <c r="R42" s="143" t="s">
        <v>275</v>
      </c>
      <c r="S42" s="144" t="s">
        <v>275</v>
      </c>
      <c r="T42" s="141">
        <v>1</v>
      </c>
      <c r="U42" s="141">
        <v>254</v>
      </c>
      <c r="V42" s="141">
        <v>9</v>
      </c>
      <c r="W42" s="141">
        <v>1400</v>
      </c>
      <c r="X42" s="143" t="s">
        <v>275</v>
      </c>
      <c r="Y42" s="143" t="s">
        <v>275</v>
      </c>
      <c r="Z42" s="143" t="s">
        <v>275</v>
      </c>
      <c r="AA42" s="143" t="s">
        <v>275</v>
      </c>
      <c r="AB42" s="143" t="s">
        <v>275</v>
      </c>
      <c r="AC42" s="143" t="s">
        <v>275</v>
      </c>
      <c r="AD42" s="143" t="s">
        <v>275</v>
      </c>
      <c r="AE42" s="143" t="s">
        <v>275</v>
      </c>
      <c r="AF42" s="143" t="s">
        <v>275</v>
      </c>
      <c r="AG42" s="143" t="s">
        <v>275</v>
      </c>
    </row>
    <row r="43" spans="1:33" ht="33.75" customHeight="1">
      <c r="A43" s="139" t="s">
        <v>281</v>
      </c>
      <c r="B43" s="141">
        <v>22</v>
      </c>
      <c r="C43" s="141">
        <v>5936</v>
      </c>
      <c r="D43" s="143" t="s">
        <v>275</v>
      </c>
      <c r="E43" s="143" t="s">
        <v>275</v>
      </c>
      <c r="F43" s="143" t="s">
        <v>275</v>
      </c>
      <c r="G43" s="143" t="s">
        <v>275</v>
      </c>
      <c r="H43" s="141">
        <v>1</v>
      </c>
      <c r="I43" s="141">
        <v>90</v>
      </c>
      <c r="J43" s="143">
        <v>1</v>
      </c>
      <c r="K43" s="143">
        <v>120</v>
      </c>
      <c r="L43" s="143" t="s">
        <v>275</v>
      </c>
      <c r="M43" s="143" t="s">
        <v>275</v>
      </c>
      <c r="N43" s="143" t="s">
        <v>275</v>
      </c>
      <c r="O43" s="143" t="s">
        <v>275</v>
      </c>
      <c r="P43" s="143" t="s">
        <v>275</v>
      </c>
      <c r="Q43" s="143" t="s">
        <v>275</v>
      </c>
      <c r="R43" s="143" t="s">
        <v>275</v>
      </c>
      <c r="S43" s="144" t="s">
        <v>275</v>
      </c>
      <c r="T43" s="141">
        <v>9</v>
      </c>
      <c r="U43" s="141">
        <v>4278</v>
      </c>
      <c r="V43" s="141">
        <v>8</v>
      </c>
      <c r="W43" s="141">
        <v>1235</v>
      </c>
      <c r="X43" s="141">
        <v>1</v>
      </c>
      <c r="Y43" s="141">
        <v>22</v>
      </c>
      <c r="Z43" s="141">
        <v>1</v>
      </c>
      <c r="AA43" s="141">
        <v>120</v>
      </c>
      <c r="AB43" s="141">
        <v>1</v>
      </c>
      <c r="AC43" s="141">
        <v>71</v>
      </c>
      <c r="AD43" s="143" t="s">
        <v>275</v>
      </c>
      <c r="AE43" s="143" t="s">
        <v>275</v>
      </c>
      <c r="AF43" s="143" t="s">
        <v>275</v>
      </c>
      <c r="AG43" s="143" t="s">
        <v>275</v>
      </c>
    </row>
    <row r="44" spans="1:33" ht="33.75" customHeight="1" thickBot="1">
      <c r="A44" s="145" t="s">
        <v>282</v>
      </c>
      <c r="B44" s="146">
        <v>29</v>
      </c>
      <c r="C44" s="146">
        <v>5271</v>
      </c>
      <c r="D44" s="146">
        <v>1</v>
      </c>
      <c r="E44" s="146">
        <v>180</v>
      </c>
      <c r="F44" s="146">
        <v>1</v>
      </c>
      <c r="G44" s="146">
        <v>426</v>
      </c>
      <c r="H44" s="147" t="s">
        <v>275</v>
      </c>
      <c r="I44" s="147" t="s">
        <v>275</v>
      </c>
      <c r="J44" s="146">
        <v>2</v>
      </c>
      <c r="K44" s="146">
        <v>1185</v>
      </c>
      <c r="L44" s="147" t="s">
        <v>275</v>
      </c>
      <c r="M44" s="147" t="s">
        <v>275</v>
      </c>
      <c r="N44" s="147" t="s">
        <v>275</v>
      </c>
      <c r="O44" s="147" t="s">
        <v>275</v>
      </c>
      <c r="P44" s="147" t="s">
        <v>275</v>
      </c>
      <c r="Q44" s="147" t="s">
        <v>275</v>
      </c>
      <c r="R44" s="147" t="s">
        <v>275</v>
      </c>
      <c r="S44" s="148" t="s">
        <v>275</v>
      </c>
      <c r="T44" s="146">
        <v>6</v>
      </c>
      <c r="U44" s="146">
        <v>911</v>
      </c>
      <c r="V44" s="146">
        <v>17</v>
      </c>
      <c r="W44" s="146">
        <v>2342</v>
      </c>
      <c r="X44" s="147" t="s">
        <v>275</v>
      </c>
      <c r="Y44" s="147" t="s">
        <v>275</v>
      </c>
      <c r="Z44" s="146">
        <v>2</v>
      </c>
      <c r="AA44" s="146">
        <v>227</v>
      </c>
      <c r="AB44" s="147" t="s">
        <v>275</v>
      </c>
      <c r="AC44" s="147" t="s">
        <v>275</v>
      </c>
      <c r="AD44" s="147" t="s">
        <v>275</v>
      </c>
      <c r="AE44" s="147" t="s">
        <v>275</v>
      </c>
      <c r="AF44" s="147" t="s">
        <v>275</v>
      </c>
      <c r="AG44" s="147" t="s">
        <v>275</v>
      </c>
    </row>
    <row r="45" spans="1:33" ht="18" customHeight="1">
      <c r="A45" s="785" t="s">
        <v>283</v>
      </c>
      <c r="B45" s="804"/>
      <c r="C45" s="804"/>
      <c r="D45" s="804"/>
      <c r="E45" s="149"/>
      <c r="F45" s="149"/>
      <c r="G45" s="149"/>
      <c r="H45" s="149"/>
      <c r="I45" s="149"/>
      <c r="J45" s="149"/>
      <c r="K45" s="149"/>
      <c r="L45" s="149"/>
      <c r="M45" s="149"/>
      <c r="N45" s="149"/>
      <c r="O45" s="149"/>
      <c r="P45" s="149"/>
      <c r="Q45" s="149"/>
      <c r="R45" s="149"/>
      <c r="S45" s="149"/>
      <c r="T45" s="149"/>
      <c r="U45" s="149"/>
      <c r="V45" s="149"/>
      <c r="W45" s="149"/>
      <c r="X45" s="150"/>
      <c r="Y45" s="151"/>
      <c r="Z45" s="152"/>
      <c r="AA45" s="149"/>
      <c r="AB45" s="149"/>
      <c r="AC45" s="805" t="s">
        <v>396</v>
      </c>
      <c r="AD45" s="805"/>
      <c r="AE45" s="805"/>
      <c r="AF45" s="805"/>
      <c r="AG45" s="805"/>
    </row>
  </sheetData>
  <sheetProtection/>
  <mergeCells count="38">
    <mergeCell ref="AB29:AC31"/>
    <mergeCell ref="AD29:AE31"/>
    <mergeCell ref="AF29:AG31"/>
    <mergeCell ref="D30:E31"/>
    <mergeCell ref="F30:G31"/>
    <mergeCell ref="A45:D45"/>
    <mergeCell ref="AC45:AG45"/>
    <mergeCell ref="P29:Q31"/>
    <mergeCell ref="R29:S31"/>
    <mergeCell ref="T29:U31"/>
    <mergeCell ref="V29:W31"/>
    <mergeCell ref="X29:Y31"/>
    <mergeCell ref="Z29:AA31"/>
    <mergeCell ref="B29:C31"/>
    <mergeCell ref="D29:G29"/>
    <mergeCell ref="H29:I31"/>
    <mergeCell ref="J29:K31"/>
    <mergeCell ref="L29:M31"/>
    <mergeCell ref="N29:O31"/>
    <mergeCell ref="AD3:AE5"/>
    <mergeCell ref="R3:S5"/>
    <mergeCell ref="AB3:AC5"/>
    <mergeCell ref="AF3:AG5"/>
    <mergeCell ref="D3:G3"/>
    <mergeCell ref="Z3:AA5"/>
    <mergeCell ref="X3:Y5"/>
    <mergeCell ref="P3:Q5"/>
    <mergeCell ref="T3:U5"/>
    <mergeCell ref="AC21:AG21"/>
    <mergeCell ref="B3:C5"/>
    <mergeCell ref="H3:I5"/>
    <mergeCell ref="J3:K5"/>
    <mergeCell ref="L3:M5"/>
    <mergeCell ref="N3:O5"/>
    <mergeCell ref="A19:D19"/>
    <mergeCell ref="D4:E5"/>
    <mergeCell ref="F4:G5"/>
    <mergeCell ref="V3:W5"/>
  </mergeCells>
  <printOptions/>
  <pageMargins left="0.74" right="0.74" top="1" bottom="1" header="0.512" footer="0.512"/>
  <pageSetup horizontalDpi="300" verticalDpi="300" orientation="landscape"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R128"/>
  <sheetViews>
    <sheetView view="pageBreakPreview" zoomScale="75" zoomScaleSheetLayoutView="75" zoomScalePageLayoutView="0" workbookViewId="0" topLeftCell="A1">
      <selection activeCell="F39" sqref="F39"/>
    </sheetView>
  </sheetViews>
  <sheetFormatPr defaultColWidth="9.00390625" defaultRowHeight="13.5"/>
  <cols>
    <col min="1" max="1" width="11.875" style="156" customWidth="1"/>
    <col min="2" max="19" width="10.25390625" style="156" customWidth="1"/>
    <col min="20" max="21" width="11.00390625" style="156" customWidth="1"/>
    <col min="22" max="23" width="12.125" style="156" customWidth="1"/>
    <col min="24" max="24" width="8.375" style="156" customWidth="1"/>
    <col min="25" max="26" width="12.625" style="156" customWidth="1"/>
    <col min="27" max="27" width="11.00390625" style="156" customWidth="1"/>
    <col min="28" max="28" width="8.375" style="156" customWidth="1"/>
    <col min="29" max="31" width="9.875" style="156" customWidth="1"/>
    <col min="32" max="33" width="11.00390625" style="156" customWidth="1"/>
    <col min="34" max="34" width="9.50390625" style="156" customWidth="1"/>
    <col min="35" max="35" width="11.875" style="156" customWidth="1"/>
    <col min="36" max="16384" width="9.00390625" style="156" customWidth="1"/>
  </cols>
  <sheetData>
    <row r="1" s="154" customFormat="1" ht="22.5" customHeight="1">
      <c r="A1" s="154" t="s">
        <v>385</v>
      </c>
    </row>
    <row r="2" spans="1:15" ht="15.75" customHeight="1" thickBot="1">
      <c r="A2" s="155"/>
      <c r="B2" s="155"/>
      <c r="C2" s="155"/>
      <c r="D2" s="155"/>
      <c r="E2" s="155"/>
      <c r="F2" s="155"/>
      <c r="G2" s="155"/>
      <c r="H2" s="155"/>
      <c r="I2" s="155"/>
      <c r="J2" s="155"/>
      <c r="K2" s="155"/>
      <c r="L2" s="155"/>
      <c r="M2" s="155"/>
      <c r="N2" s="155"/>
      <c r="O2" s="155"/>
    </row>
    <row r="3" spans="1:17" s="159" customFormat="1" ht="22.5" customHeight="1">
      <c r="A3" s="808" t="s">
        <v>284</v>
      </c>
      <c r="B3" s="806" t="s">
        <v>285</v>
      </c>
      <c r="C3" s="810" t="s">
        <v>7</v>
      </c>
      <c r="D3" s="811"/>
      <c r="E3" s="810" t="s">
        <v>8</v>
      </c>
      <c r="F3" s="811"/>
      <c r="G3" s="806" t="s">
        <v>9</v>
      </c>
      <c r="H3" s="806" t="s">
        <v>286</v>
      </c>
      <c r="I3" s="814" t="s">
        <v>287</v>
      </c>
      <c r="J3" s="806" t="s">
        <v>288</v>
      </c>
      <c r="K3" s="806" t="s">
        <v>289</v>
      </c>
      <c r="L3" s="178" t="s">
        <v>290</v>
      </c>
      <c r="M3" s="197" t="s">
        <v>291</v>
      </c>
      <c r="N3" s="199" t="s">
        <v>292</v>
      </c>
      <c r="O3" s="806" t="s">
        <v>293</v>
      </c>
      <c r="P3" s="157" t="s">
        <v>294</v>
      </c>
      <c r="Q3" s="814" t="s">
        <v>295</v>
      </c>
    </row>
    <row r="4" spans="1:18" s="159" customFormat="1" ht="14.25">
      <c r="A4" s="809"/>
      <c r="B4" s="807"/>
      <c r="C4" s="161" t="s">
        <v>296</v>
      </c>
      <c r="D4" s="162" t="s">
        <v>297</v>
      </c>
      <c r="E4" s="161" t="s">
        <v>296</v>
      </c>
      <c r="F4" s="162" t="s">
        <v>297</v>
      </c>
      <c r="G4" s="807"/>
      <c r="H4" s="807"/>
      <c r="I4" s="815"/>
      <c r="J4" s="807"/>
      <c r="K4" s="807"/>
      <c r="L4" s="164" t="s">
        <v>298</v>
      </c>
      <c r="M4" s="160" t="s">
        <v>299</v>
      </c>
      <c r="N4" s="164" t="s">
        <v>300</v>
      </c>
      <c r="O4" s="807"/>
      <c r="P4" s="160" t="s">
        <v>301</v>
      </c>
      <c r="Q4" s="815"/>
      <c r="R4" s="165"/>
    </row>
    <row r="5" spans="1:18" ht="18.75" customHeight="1">
      <c r="A5" s="198" t="s">
        <v>302</v>
      </c>
      <c r="B5" s="565">
        <f>SUM(B7:B14)</f>
        <v>29452.8</v>
      </c>
      <c r="C5" s="565">
        <f>SUM(C7:C14)</f>
        <v>1893</v>
      </c>
      <c r="D5" s="565">
        <f aca="true" t="shared" si="0" ref="D5:Q5">SUM(D7:D14)</f>
        <v>509.50000000000006</v>
      </c>
      <c r="E5" s="565">
        <f t="shared" si="0"/>
        <v>132</v>
      </c>
      <c r="F5" s="565">
        <f t="shared" si="0"/>
        <v>16.2</v>
      </c>
      <c r="G5" s="565">
        <f t="shared" si="0"/>
        <v>596.3</v>
      </c>
      <c r="H5" s="565">
        <f t="shared" si="0"/>
        <v>179.1</v>
      </c>
      <c r="I5" s="565">
        <f t="shared" si="0"/>
        <v>300.5</v>
      </c>
      <c r="J5" s="565">
        <f t="shared" si="0"/>
        <v>10410.099999999999</v>
      </c>
      <c r="K5" s="565">
        <f t="shared" si="0"/>
        <v>3070.3</v>
      </c>
      <c r="L5" s="565">
        <f t="shared" si="0"/>
        <v>2618.3</v>
      </c>
      <c r="M5" s="565">
        <f t="shared" si="0"/>
        <v>718</v>
      </c>
      <c r="N5" s="565">
        <f t="shared" si="0"/>
        <v>491.6</v>
      </c>
      <c r="O5" s="565">
        <f t="shared" si="0"/>
        <v>53.6</v>
      </c>
      <c r="P5" s="565">
        <f t="shared" si="0"/>
        <v>151.6</v>
      </c>
      <c r="Q5" s="566">
        <f t="shared" si="0"/>
        <v>2</v>
      </c>
      <c r="R5" s="168"/>
    </row>
    <row r="6" spans="1:18" ht="18.75" customHeight="1">
      <c r="A6" s="198"/>
      <c r="B6" s="565"/>
      <c r="C6" s="567"/>
      <c r="D6" s="565"/>
      <c r="E6" s="567"/>
      <c r="F6" s="565"/>
      <c r="G6" s="567"/>
      <c r="H6" s="565"/>
      <c r="I6" s="566"/>
      <c r="J6" s="565"/>
      <c r="K6" s="565"/>
      <c r="L6" s="567"/>
      <c r="M6" s="565"/>
      <c r="N6" s="567"/>
      <c r="O6" s="565"/>
      <c r="P6" s="565"/>
      <c r="Q6" s="567"/>
      <c r="R6" s="168"/>
    </row>
    <row r="7" spans="1:17" ht="18.75" customHeight="1">
      <c r="A7" s="198" t="s">
        <v>303</v>
      </c>
      <c r="B7" s="565">
        <f>SUM(C7:Q7,B22:S22)</f>
        <v>7283.999999999999</v>
      </c>
      <c r="C7" s="567">
        <v>639</v>
      </c>
      <c r="D7" s="565">
        <v>179.7</v>
      </c>
      <c r="E7" s="567">
        <v>11</v>
      </c>
      <c r="F7" s="565">
        <v>5.9</v>
      </c>
      <c r="G7" s="567">
        <v>150.4</v>
      </c>
      <c r="H7" s="565">
        <v>26</v>
      </c>
      <c r="I7" s="566">
        <v>86.6</v>
      </c>
      <c r="J7" s="565">
        <v>2614.3</v>
      </c>
      <c r="K7" s="565">
        <v>650.3</v>
      </c>
      <c r="L7" s="567">
        <v>688.7</v>
      </c>
      <c r="M7" s="565">
        <v>179.5</v>
      </c>
      <c r="N7" s="567">
        <v>130.3</v>
      </c>
      <c r="O7" s="565">
        <v>15</v>
      </c>
      <c r="P7" s="565">
        <v>39</v>
      </c>
      <c r="Q7" s="566">
        <v>0</v>
      </c>
    </row>
    <row r="8" spans="1:17" ht="18.75" customHeight="1">
      <c r="A8" s="200" t="s">
        <v>304</v>
      </c>
      <c r="B8" s="565">
        <f aca="true" t="shared" si="1" ref="B8:B14">SUM(C8:Q8,B23:S23)</f>
        <v>1809.6</v>
      </c>
      <c r="C8" s="565">
        <v>70</v>
      </c>
      <c r="D8" s="565">
        <v>38.099999999999994</v>
      </c>
      <c r="E8" s="565">
        <v>1</v>
      </c>
      <c r="F8" s="565">
        <v>0.1999999999999993</v>
      </c>
      <c r="G8" s="565">
        <v>29.099999999999994</v>
      </c>
      <c r="H8" s="565">
        <v>1.0999999999999943</v>
      </c>
      <c r="I8" s="566">
        <v>23.39999999999999</v>
      </c>
      <c r="J8" s="565">
        <v>608.3999999999996</v>
      </c>
      <c r="K8" s="565">
        <v>219.10000000000002</v>
      </c>
      <c r="L8" s="565">
        <v>194.89999999999998</v>
      </c>
      <c r="M8" s="565">
        <v>64.5</v>
      </c>
      <c r="N8" s="565">
        <v>39</v>
      </c>
      <c r="O8" s="565">
        <v>0</v>
      </c>
      <c r="P8" s="565">
        <v>11</v>
      </c>
      <c r="Q8" s="566">
        <v>0</v>
      </c>
    </row>
    <row r="9" spans="1:17" ht="18.75" customHeight="1">
      <c r="A9" s="200" t="s">
        <v>305</v>
      </c>
      <c r="B9" s="565">
        <f t="shared" si="1"/>
        <v>1847.1</v>
      </c>
      <c r="C9" s="567">
        <v>111</v>
      </c>
      <c r="D9" s="565">
        <v>32.4</v>
      </c>
      <c r="E9" s="567">
        <v>0</v>
      </c>
      <c r="F9" s="565">
        <v>0.6</v>
      </c>
      <c r="G9" s="567">
        <v>38</v>
      </c>
      <c r="H9" s="565">
        <v>13.5</v>
      </c>
      <c r="I9" s="566">
        <v>31.3</v>
      </c>
      <c r="J9" s="565">
        <v>680.2</v>
      </c>
      <c r="K9" s="565">
        <v>221</v>
      </c>
      <c r="L9" s="567">
        <v>108.1</v>
      </c>
      <c r="M9" s="565">
        <v>30.3</v>
      </c>
      <c r="N9" s="567">
        <v>20.3</v>
      </c>
      <c r="O9" s="565">
        <v>5</v>
      </c>
      <c r="P9" s="565">
        <v>6.8</v>
      </c>
      <c r="Q9" s="566">
        <v>0</v>
      </c>
    </row>
    <row r="10" spans="1:17" ht="18.75" customHeight="1">
      <c r="A10" s="200" t="s">
        <v>306</v>
      </c>
      <c r="B10" s="565">
        <f t="shared" si="1"/>
        <v>5045.5</v>
      </c>
      <c r="C10" s="567">
        <v>250</v>
      </c>
      <c r="D10" s="565">
        <v>82.9</v>
      </c>
      <c r="E10" s="567">
        <v>12</v>
      </c>
      <c r="F10" s="565">
        <v>3.6</v>
      </c>
      <c r="G10" s="567">
        <v>99.4</v>
      </c>
      <c r="H10" s="565">
        <v>23.5</v>
      </c>
      <c r="I10" s="566">
        <v>55</v>
      </c>
      <c r="J10" s="565">
        <v>1781.7</v>
      </c>
      <c r="K10" s="565">
        <v>553.4</v>
      </c>
      <c r="L10" s="567">
        <v>381.7</v>
      </c>
      <c r="M10" s="565">
        <v>115.2</v>
      </c>
      <c r="N10" s="567">
        <v>94</v>
      </c>
      <c r="O10" s="565">
        <v>6.1</v>
      </c>
      <c r="P10" s="565">
        <v>29</v>
      </c>
      <c r="Q10" s="567">
        <v>2</v>
      </c>
    </row>
    <row r="11" spans="1:17" ht="18.75" customHeight="1">
      <c r="A11" s="200" t="s">
        <v>307</v>
      </c>
      <c r="B11" s="565">
        <f t="shared" si="1"/>
        <v>142</v>
      </c>
      <c r="C11" s="567">
        <v>12</v>
      </c>
      <c r="D11" s="566">
        <v>1.1</v>
      </c>
      <c r="E11" s="566">
        <v>0</v>
      </c>
      <c r="F11" s="565">
        <v>0</v>
      </c>
      <c r="G11" s="567">
        <v>4</v>
      </c>
      <c r="H11" s="566">
        <v>0</v>
      </c>
      <c r="I11" s="566">
        <v>2</v>
      </c>
      <c r="J11" s="565">
        <v>83.5</v>
      </c>
      <c r="K11" s="565">
        <v>7.9</v>
      </c>
      <c r="L11" s="567">
        <v>4</v>
      </c>
      <c r="M11" s="566">
        <v>3</v>
      </c>
      <c r="N11" s="566">
        <v>0</v>
      </c>
      <c r="O11" s="566">
        <v>1</v>
      </c>
      <c r="P11" s="566">
        <v>0</v>
      </c>
      <c r="Q11" s="566">
        <v>0</v>
      </c>
    </row>
    <row r="12" spans="1:17" ht="18.75" customHeight="1">
      <c r="A12" s="200" t="s">
        <v>308</v>
      </c>
      <c r="B12" s="565">
        <f t="shared" si="1"/>
        <v>1217.3000000000002</v>
      </c>
      <c r="C12" s="567">
        <v>71</v>
      </c>
      <c r="D12" s="565">
        <v>41.1</v>
      </c>
      <c r="E12" s="567">
        <v>2</v>
      </c>
      <c r="F12" s="565">
        <v>0</v>
      </c>
      <c r="G12" s="567">
        <v>21.9</v>
      </c>
      <c r="H12" s="566">
        <v>1</v>
      </c>
      <c r="I12" s="566">
        <v>12</v>
      </c>
      <c r="J12" s="565">
        <v>395.2</v>
      </c>
      <c r="K12" s="565">
        <v>167</v>
      </c>
      <c r="L12" s="567">
        <v>124.9</v>
      </c>
      <c r="M12" s="565">
        <v>19.7</v>
      </c>
      <c r="N12" s="567">
        <v>5.6</v>
      </c>
      <c r="O12" s="565">
        <v>1</v>
      </c>
      <c r="P12" s="565">
        <v>2</v>
      </c>
      <c r="Q12" s="566">
        <v>0</v>
      </c>
    </row>
    <row r="13" spans="1:17" ht="18.75" customHeight="1">
      <c r="A13" s="200" t="s">
        <v>309</v>
      </c>
      <c r="B13" s="565">
        <f>SUM(C13:Q13,B28:S28)</f>
        <v>7097.200000000001</v>
      </c>
      <c r="C13" s="567">
        <v>483</v>
      </c>
      <c r="D13" s="565">
        <v>61.2</v>
      </c>
      <c r="E13" s="567">
        <v>101</v>
      </c>
      <c r="F13" s="565">
        <v>5.9</v>
      </c>
      <c r="G13" s="567">
        <v>155.4</v>
      </c>
      <c r="H13" s="565">
        <v>113</v>
      </c>
      <c r="I13" s="566">
        <v>61.2</v>
      </c>
      <c r="J13" s="565">
        <v>2460.3</v>
      </c>
      <c r="K13" s="565">
        <v>571.3</v>
      </c>
      <c r="L13" s="567">
        <v>552.9</v>
      </c>
      <c r="M13" s="565">
        <v>201.7</v>
      </c>
      <c r="N13" s="567">
        <v>135.3</v>
      </c>
      <c r="O13" s="565">
        <v>22.5</v>
      </c>
      <c r="P13" s="565">
        <v>39.8</v>
      </c>
      <c r="Q13" s="566">
        <v>0</v>
      </c>
    </row>
    <row r="14" spans="1:17" ht="18.75" customHeight="1" thickBot="1">
      <c r="A14" s="170" t="s">
        <v>282</v>
      </c>
      <c r="B14" s="568">
        <f t="shared" si="1"/>
        <v>5010.099999999999</v>
      </c>
      <c r="C14" s="569">
        <v>257</v>
      </c>
      <c r="D14" s="568">
        <v>73</v>
      </c>
      <c r="E14" s="569">
        <v>5</v>
      </c>
      <c r="F14" s="568">
        <v>0</v>
      </c>
      <c r="G14" s="569">
        <v>98.1</v>
      </c>
      <c r="H14" s="568">
        <v>1</v>
      </c>
      <c r="I14" s="570">
        <v>29</v>
      </c>
      <c r="J14" s="568">
        <v>1786.5</v>
      </c>
      <c r="K14" s="568">
        <v>680.3</v>
      </c>
      <c r="L14" s="569">
        <v>563.1</v>
      </c>
      <c r="M14" s="568">
        <v>104.1</v>
      </c>
      <c r="N14" s="569">
        <v>67.1</v>
      </c>
      <c r="O14" s="568">
        <v>3</v>
      </c>
      <c r="P14" s="568">
        <v>24</v>
      </c>
      <c r="Q14" s="570">
        <v>0</v>
      </c>
    </row>
    <row r="15" spans="2:17" ht="13.5">
      <c r="B15" s="571"/>
      <c r="C15" s="571"/>
      <c r="D15" s="571"/>
      <c r="E15" s="571"/>
      <c r="F15" s="571"/>
      <c r="G15" s="571"/>
      <c r="H15" s="571"/>
      <c r="I15" s="572"/>
      <c r="J15" s="571"/>
      <c r="K15" s="571"/>
      <c r="L15" s="571"/>
      <c r="M15" s="571"/>
      <c r="N15" s="571"/>
      <c r="O15" s="571"/>
      <c r="P15" s="571"/>
      <c r="Q15" s="571"/>
    </row>
    <row r="16" spans="1:17" ht="13.5">
      <c r="A16" s="168"/>
      <c r="B16" s="169"/>
      <c r="C16" s="169"/>
      <c r="D16" s="169"/>
      <c r="E16" s="169"/>
      <c r="F16" s="169"/>
      <c r="G16" s="169"/>
      <c r="H16" s="169"/>
      <c r="I16" s="169"/>
      <c r="J16" s="169"/>
      <c r="K16" s="169"/>
      <c r="L16" s="169"/>
      <c r="M16" s="169"/>
      <c r="N16" s="169"/>
      <c r="O16" s="169"/>
      <c r="P16" s="169"/>
      <c r="Q16" s="169"/>
    </row>
    <row r="17" spans="1:19" ht="14.25" thickBot="1">
      <c r="A17" s="155"/>
      <c r="B17" s="155"/>
      <c r="C17" s="155"/>
      <c r="D17" s="155"/>
      <c r="E17" s="155"/>
      <c r="F17" s="155"/>
      <c r="G17" s="155"/>
      <c r="H17" s="155"/>
      <c r="I17" s="155"/>
      <c r="J17" s="155"/>
      <c r="K17" s="155"/>
      <c r="L17" s="155"/>
      <c r="M17" s="155"/>
      <c r="N17" s="155"/>
      <c r="O17" s="155"/>
      <c r="P17" s="155"/>
      <c r="Q17" s="155"/>
      <c r="R17" s="820" t="s">
        <v>744</v>
      </c>
      <c r="S17" s="820"/>
    </row>
    <row r="18" spans="1:19" s="173" customFormat="1" ht="22.5" customHeight="1">
      <c r="A18" s="808" t="s">
        <v>284</v>
      </c>
      <c r="B18" s="812" t="s">
        <v>310</v>
      </c>
      <c r="C18" s="812" t="s">
        <v>311</v>
      </c>
      <c r="D18" s="806" t="s">
        <v>312</v>
      </c>
      <c r="E18" s="158" t="s">
        <v>313</v>
      </c>
      <c r="F18" s="812" t="s">
        <v>314</v>
      </c>
      <c r="G18" s="812" t="s">
        <v>315</v>
      </c>
      <c r="H18" s="197" t="s">
        <v>316</v>
      </c>
      <c r="I18" s="816" t="s">
        <v>317</v>
      </c>
      <c r="J18" s="157" t="s">
        <v>318</v>
      </c>
      <c r="K18" s="157" t="s">
        <v>319</v>
      </c>
      <c r="L18" s="806" t="s">
        <v>320</v>
      </c>
      <c r="M18" s="157" t="s">
        <v>321</v>
      </c>
      <c r="N18" s="178" t="s">
        <v>322</v>
      </c>
      <c r="O18" s="157" t="s">
        <v>323</v>
      </c>
      <c r="P18" s="178" t="s">
        <v>324</v>
      </c>
      <c r="Q18" s="806" t="s">
        <v>325</v>
      </c>
      <c r="R18" s="812" t="s">
        <v>326</v>
      </c>
      <c r="S18" s="816" t="s">
        <v>327</v>
      </c>
    </row>
    <row r="19" spans="1:19" s="173" customFormat="1" ht="22.5" customHeight="1">
      <c r="A19" s="809"/>
      <c r="B19" s="813"/>
      <c r="C19" s="813"/>
      <c r="D19" s="807"/>
      <c r="E19" s="163" t="s">
        <v>328</v>
      </c>
      <c r="F19" s="813"/>
      <c r="G19" s="813"/>
      <c r="H19" s="174" t="s">
        <v>329</v>
      </c>
      <c r="I19" s="817"/>
      <c r="J19" s="160" t="s">
        <v>330</v>
      </c>
      <c r="K19" s="160" t="s">
        <v>320</v>
      </c>
      <c r="L19" s="807"/>
      <c r="M19" s="160" t="s">
        <v>331</v>
      </c>
      <c r="N19" s="164" t="s">
        <v>331</v>
      </c>
      <c r="O19" s="160" t="s">
        <v>331</v>
      </c>
      <c r="P19" s="164" t="s">
        <v>332</v>
      </c>
      <c r="Q19" s="807"/>
      <c r="R19" s="813"/>
      <c r="S19" s="817"/>
    </row>
    <row r="20" spans="1:19" ht="18.75" customHeight="1">
      <c r="A20" s="198" t="s">
        <v>302</v>
      </c>
      <c r="B20" s="565">
        <f>SUM(B22:B29)</f>
        <v>84.80000000000001</v>
      </c>
      <c r="C20" s="565">
        <f>SUM(C22:C29)</f>
        <v>21.8</v>
      </c>
      <c r="D20" s="565">
        <f>SUM(D22:D29)</f>
        <v>660.8</v>
      </c>
      <c r="E20" s="565">
        <f aca="true" t="shared" si="2" ref="E20:S20">SUM(E22:E29)</f>
        <v>2</v>
      </c>
      <c r="F20" s="565">
        <f t="shared" si="2"/>
        <v>851.5</v>
      </c>
      <c r="G20" s="565">
        <f t="shared" si="2"/>
        <v>3.5</v>
      </c>
      <c r="H20" s="565">
        <f t="shared" si="2"/>
        <v>317.1</v>
      </c>
      <c r="I20" s="566">
        <f t="shared" si="2"/>
        <v>30.6</v>
      </c>
      <c r="J20" s="565">
        <f t="shared" si="2"/>
        <v>23.5</v>
      </c>
      <c r="K20" s="565">
        <f t="shared" si="2"/>
        <v>318.59999999999997</v>
      </c>
      <c r="L20" s="565">
        <f t="shared" si="2"/>
        <v>110</v>
      </c>
      <c r="M20" s="565">
        <f t="shared" si="2"/>
        <v>121.4</v>
      </c>
      <c r="N20" s="565">
        <f t="shared" si="2"/>
        <v>114.5</v>
      </c>
      <c r="O20" s="565">
        <f t="shared" si="2"/>
        <v>479.6</v>
      </c>
      <c r="P20" s="565">
        <f t="shared" si="2"/>
        <v>312.09999999999997</v>
      </c>
      <c r="Q20" s="565">
        <f t="shared" si="2"/>
        <v>177.9</v>
      </c>
      <c r="R20" s="565">
        <f t="shared" si="2"/>
        <v>3209.1</v>
      </c>
      <c r="S20" s="566">
        <f t="shared" si="2"/>
        <v>1471.9</v>
      </c>
    </row>
    <row r="21" spans="1:19" ht="18.75" customHeight="1">
      <c r="A21" s="198"/>
      <c r="B21" s="565"/>
      <c r="C21" s="567"/>
      <c r="D21" s="565"/>
      <c r="E21" s="565"/>
      <c r="F21" s="567"/>
      <c r="G21" s="565"/>
      <c r="H21" s="565"/>
      <c r="I21" s="567"/>
      <c r="J21" s="565"/>
      <c r="K21" s="565"/>
      <c r="L21" s="567"/>
      <c r="M21" s="565"/>
      <c r="N21" s="567"/>
      <c r="O21" s="565"/>
      <c r="P21" s="567"/>
      <c r="Q21" s="565"/>
      <c r="R21" s="565"/>
      <c r="S21" s="567"/>
    </row>
    <row r="22" spans="1:19" ht="18.75" customHeight="1">
      <c r="A22" s="198" t="s">
        <v>303</v>
      </c>
      <c r="B22" s="565">
        <v>15.7</v>
      </c>
      <c r="C22" s="567">
        <v>4</v>
      </c>
      <c r="D22" s="565">
        <v>166</v>
      </c>
      <c r="E22" s="565">
        <v>0</v>
      </c>
      <c r="F22" s="567">
        <v>212.5</v>
      </c>
      <c r="G22" s="565">
        <v>1.5</v>
      </c>
      <c r="H22" s="565">
        <v>89.3</v>
      </c>
      <c r="I22" s="567">
        <v>3.8</v>
      </c>
      <c r="J22" s="565">
        <v>4</v>
      </c>
      <c r="K22" s="565">
        <v>77.7</v>
      </c>
      <c r="L22" s="567">
        <v>21.4</v>
      </c>
      <c r="M22" s="565">
        <v>33</v>
      </c>
      <c r="N22" s="567">
        <v>30</v>
      </c>
      <c r="O22" s="565">
        <v>55.5</v>
      </c>
      <c r="P22" s="567">
        <v>53.4</v>
      </c>
      <c r="Q22" s="565">
        <v>31.7</v>
      </c>
      <c r="R22" s="565">
        <v>771.1</v>
      </c>
      <c r="S22" s="567">
        <v>297.7</v>
      </c>
    </row>
    <row r="23" spans="1:24" ht="18.75" customHeight="1">
      <c r="A23" s="198" t="s">
        <v>304</v>
      </c>
      <c r="B23" s="565">
        <v>2</v>
      </c>
      <c r="C23" s="565">
        <v>0</v>
      </c>
      <c r="D23" s="565">
        <v>33.20000000000002</v>
      </c>
      <c r="E23" s="565">
        <v>0</v>
      </c>
      <c r="F23" s="565">
        <v>38.79999999999998</v>
      </c>
      <c r="G23" s="565">
        <v>0</v>
      </c>
      <c r="H23" s="565">
        <v>14</v>
      </c>
      <c r="I23" s="566">
        <v>9.8</v>
      </c>
      <c r="J23" s="565">
        <v>0</v>
      </c>
      <c r="K23" s="565">
        <v>21</v>
      </c>
      <c r="L23" s="565">
        <v>4</v>
      </c>
      <c r="M23" s="565">
        <v>4</v>
      </c>
      <c r="N23" s="565">
        <v>9</v>
      </c>
      <c r="O23" s="565">
        <v>22</v>
      </c>
      <c r="P23" s="565">
        <v>7.700000000000003</v>
      </c>
      <c r="Q23" s="565">
        <v>5</v>
      </c>
      <c r="R23" s="565">
        <v>194.9000000000001</v>
      </c>
      <c r="S23" s="566">
        <v>144.39999999999998</v>
      </c>
      <c r="T23" s="156">
        <v>34</v>
      </c>
      <c r="U23" s="156">
        <v>2</v>
      </c>
      <c r="V23" s="156">
        <v>24</v>
      </c>
      <c r="W23" s="156">
        <v>619</v>
      </c>
      <c r="X23" s="156">
        <v>224</v>
      </c>
    </row>
    <row r="24" spans="1:19" ht="18.75" customHeight="1">
      <c r="A24" s="198" t="s">
        <v>305</v>
      </c>
      <c r="B24" s="166">
        <v>0.4</v>
      </c>
      <c r="C24" s="167">
        <v>0</v>
      </c>
      <c r="D24" s="166">
        <v>47.3</v>
      </c>
      <c r="E24" s="166">
        <v>1</v>
      </c>
      <c r="F24" s="169">
        <v>59.5</v>
      </c>
      <c r="G24" s="166">
        <v>0</v>
      </c>
      <c r="H24" s="166">
        <v>36</v>
      </c>
      <c r="I24" s="169">
        <v>1</v>
      </c>
      <c r="J24" s="166">
        <v>1</v>
      </c>
      <c r="K24" s="166">
        <v>18</v>
      </c>
      <c r="L24" s="169">
        <v>9</v>
      </c>
      <c r="M24" s="166">
        <v>6.4</v>
      </c>
      <c r="N24" s="169">
        <v>6</v>
      </c>
      <c r="O24" s="166">
        <v>22.5</v>
      </c>
      <c r="P24" s="169">
        <v>10</v>
      </c>
      <c r="Q24" s="166">
        <v>2</v>
      </c>
      <c r="R24" s="166">
        <v>201.9</v>
      </c>
      <c r="S24" s="169">
        <v>126.6</v>
      </c>
    </row>
    <row r="25" spans="1:19" ht="18.75" customHeight="1">
      <c r="A25" s="198" t="s">
        <v>306</v>
      </c>
      <c r="B25" s="166">
        <v>18.6</v>
      </c>
      <c r="C25" s="169">
        <v>1</v>
      </c>
      <c r="D25" s="166">
        <v>103.9</v>
      </c>
      <c r="E25" s="166">
        <v>1</v>
      </c>
      <c r="F25" s="169">
        <v>132.8</v>
      </c>
      <c r="G25" s="167">
        <v>1</v>
      </c>
      <c r="H25" s="166">
        <v>41</v>
      </c>
      <c r="I25" s="169">
        <v>0</v>
      </c>
      <c r="J25" s="166">
        <v>7.5</v>
      </c>
      <c r="K25" s="166">
        <v>60</v>
      </c>
      <c r="L25" s="169">
        <v>46</v>
      </c>
      <c r="M25" s="166">
        <v>24</v>
      </c>
      <c r="N25" s="169">
        <v>10</v>
      </c>
      <c r="O25" s="166">
        <v>137.5</v>
      </c>
      <c r="P25" s="169">
        <v>59.4</v>
      </c>
      <c r="Q25" s="166">
        <v>29</v>
      </c>
      <c r="R25" s="166">
        <v>593</v>
      </c>
      <c r="S25" s="169">
        <v>290.3</v>
      </c>
    </row>
    <row r="26" spans="1:19" ht="18.75" customHeight="1">
      <c r="A26" s="198" t="s">
        <v>307</v>
      </c>
      <c r="B26" s="167">
        <v>0</v>
      </c>
      <c r="C26" s="167">
        <v>0</v>
      </c>
      <c r="D26" s="166">
        <v>4</v>
      </c>
      <c r="E26" s="166">
        <v>0</v>
      </c>
      <c r="F26" s="169">
        <v>4</v>
      </c>
      <c r="G26" s="167">
        <v>0</v>
      </c>
      <c r="H26" s="166">
        <v>1</v>
      </c>
      <c r="I26" s="167">
        <v>0</v>
      </c>
      <c r="J26" s="166">
        <v>0</v>
      </c>
      <c r="K26" s="166">
        <v>1</v>
      </c>
      <c r="L26" s="167">
        <v>0</v>
      </c>
      <c r="M26" s="167">
        <v>0</v>
      </c>
      <c r="N26" s="167">
        <v>0</v>
      </c>
      <c r="O26" s="167">
        <v>0</v>
      </c>
      <c r="P26" s="167">
        <v>0</v>
      </c>
      <c r="Q26" s="167">
        <v>1</v>
      </c>
      <c r="R26" s="166">
        <v>12</v>
      </c>
      <c r="S26" s="169">
        <v>0.5</v>
      </c>
    </row>
    <row r="27" spans="1:19" ht="18.75" customHeight="1">
      <c r="A27" s="198" t="s">
        <v>308</v>
      </c>
      <c r="B27" s="166">
        <v>1</v>
      </c>
      <c r="C27" s="167">
        <v>0</v>
      </c>
      <c r="D27" s="166">
        <v>34.7</v>
      </c>
      <c r="E27" s="166">
        <v>0</v>
      </c>
      <c r="F27" s="169">
        <v>36.8</v>
      </c>
      <c r="G27" s="166">
        <v>1</v>
      </c>
      <c r="H27" s="166">
        <v>12.7</v>
      </c>
      <c r="I27" s="169">
        <v>4</v>
      </c>
      <c r="J27" s="166">
        <v>2</v>
      </c>
      <c r="K27" s="166">
        <v>13</v>
      </c>
      <c r="L27" s="169">
        <v>4</v>
      </c>
      <c r="M27" s="166">
        <v>3</v>
      </c>
      <c r="N27" s="167">
        <v>2</v>
      </c>
      <c r="O27" s="166">
        <v>0</v>
      </c>
      <c r="P27" s="169">
        <v>16.6</v>
      </c>
      <c r="Q27" s="166">
        <v>6</v>
      </c>
      <c r="R27" s="166">
        <v>132.7</v>
      </c>
      <c r="S27" s="169">
        <v>83.4</v>
      </c>
    </row>
    <row r="28" spans="1:19" ht="18.75" customHeight="1">
      <c r="A28" s="198" t="s">
        <v>309</v>
      </c>
      <c r="B28" s="166">
        <v>44.1</v>
      </c>
      <c r="C28" s="169">
        <v>16.8</v>
      </c>
      <c r="D28" s="166">
        <v>177.2</v>
      </c>
      <c r="E28" s="166">
        <v>0</v>
      </c>
      <c r="F28" s="169">
        <v>226.4</v>
      </c>
      <c r="G28" s="167">
        <v>0</v>
      </c>
      <c r="H28" s="166">
        <v>75.1</v>
      </c>
      <c r="I28" s="169">
        <v>7</v>
      </c>
      <c r="J28" s="166">
        <v>1</v>
      </c>
      <c r="K28" s="166">
        <v>73.5</v>
      </c>
      <c r="L28" s="169">
        <v>10</v>
      </c>
      <c r="M28" s="166">
        <v>29</v>
      </c>
      <c r="N28" s="169">
        <v>40.5</v>
      </c>
      <c r="O28" s="166">
        <v>155.5</v>
      </c>
      <c r="P28" s="169">
        <v>117.8</v>
      </c>
      <c r="Q28" s="166">
        <v>66.7</v>
      </c>
      <c r="R28" s="166">
        <v>820.3</v>
      </c>
      <c r="S28" s="169">
        <v>271.8</v>
      </c>
    </row>
    <row r="29" spans="1:19" ht="18.75" customHeight="1" thickBot="1">
      <c r="A29" s="175" t="s">
        <v>282</v>
      </c>
      <c r="B29" s="171">
        <v>3</v>
      </c>
      <c r="C29" s="171">
        <v>0</v>
      </c>
      <c r="D29" s="171">
        <v>94.5</v>
      </c>
      <c r="E29" s="171">
        <v>0</v>
      </c>
      <c r="F29" s="172">
        <v>140.7</v>
      </c>
      <c r="G29" s="171">
        <v>0</v>
      </c>
      <c r="H29" s="171">
        <v>48</v>
      </c>
      <c r="I29" s="172">
        <v>5</v>
      </c>
      <c r="J29" s="171">
        <v>8</v>
      </c>
      <c r="K29" s="171">
        <v>54.4</v>
      </c>
      <c r="L29" s="172">
        <v>15.6</v>
      </c>
      <c r="M29" s="171">
        <v>22</v>
      </c>
      <c r="N29" s="172">
        <v>17</v>
      </c>
      <c r="O29" s="171">
        <v>86.6</v>
      </c>
      <c r="P29" s="172">
        <v>47.2</v>
      </c>
      <c r="Q29" s="171">
        <v>36.5</v>
      </c>
      <c r="R29" s="171">
        <v>483.2</v>
      </c>
      <c r="S29" s="172">
        <v>257.2</v>
      </c>
    </row>
    <row r="30" spans="18:19" ht="13.5">
      <c r="R30" s="818" t="s">
        <v>333</v>
      </c>
      <c r="S30" s="819"/>
    </row>
    <row r="31" spans="2:19" ht="13.5">
      <c r="B31" s="169"/>
      <c r="C31" s="169"/>
      <c r="D31" s="169"/>
      <c r="E31" s="169"/>
      <c r="F31" s="169"/>
      <c r="G31" s="169"/>
      <c r="H31" s="169"/>
      <c r="I31" s="169"/>
      <c r="J31" s="169"/>
      <c r="K31" s="169"/>
      <c r="L31" s="169"/>
      <c r="M31" s="169"/>
      <c r="N31" s="169"/>
      <c r="O31" s="169"/>
      <c r="P31" s="169"/>
      <c r="Q31" s="169"/>
      <c r="R31" s="169"/>
      <c r="S31" s="169"/>
    </row>
    <row r="32" spans="2:19" ht="13.5">
      <c r="B32" s="169"/>
      <c r="C32" s="169"/>
      <c r="D32" s="169"/>
      <c r="E32" s="169"/>
      <c r="F32" s="169"/>
      <c r="G32" s="169"/>
      <c r="H32" s="169"/>
      <c r="I32" s="169"/>
      <c r="J32" s="169"/>
      <c r="K32" s="169"/>
      <c r="L32" s="169"/>
      <c r="M32" s="169"/>
      <c r="N32" s="169"/>
      <c r="O32" s="169"/>
      <c r="P32" s="169"/>
      <c r="Q32" s="169"/>
      <c r="R32" s="169"/>
      <c r="S32" s="169"/>
    </row>
    <row r="33" spans="2:19" ht="13.5">
      <c r="B33" s="169"/>
      <c r="C33" s="169"/>
      <c r="D33" s="169"/>
      <c r="E33" s="169"/>
      <c r="F33" s="169"/>
      <c r="G33" s="169"/>
      <c r="H33" s="169"/>
      <c r="I33" s="169"/>
      <c r="J33" s="169"/>
      <c r="K33" s="169"/>
      <c r="L33" s="169"/>
      <c r="M33" s="169"/>
      <c r="N33" s="169"/>
      <c r="O33" s="169"/>
      <c r="P33" s="169"/>
      <c r="Q33" s="169"/>
      <c r="R33" s="169"/>
      <c r="S33" s="169"/>
    </row>
    <row r="34" spans="1:44" ht="13.5">
      <c r="A34" s="201" t="s">
        <v>745</v>
      </c>
      <c r="B34" s="201" t="s">
        <v>399</v>
      </c>
      <c r="C34" s="201" t="s">
        <v>746</v>
      </c>
      <c r="D34" s="201" t="s">
        <v>398</v>
      </c>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row>
    <row r="35" spans="1:44" ht="13.5">
      <c r="A35" s="201" t="s">
        <v>397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row>
    <row r="36" spans="1:44" ht="13.5">
      <c r="A36" s="201" t="s">
        <v>707</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row>
    <row r="37" spans="1:44" ht="13.5">
      <c r="A37" s="201" t="s">
        <v>708</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row>
    <row r="38" spans="1:42" ht="13.5">
      <c r="A38" s="201"/>
      <c r="B38" s="201" t="s">
        <v>153</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t="s">
        <v>154</v>
      </c>
      <c r="AK38" s="201"/>
      <c r="AL38" s="201"/>
      <c r="AM38" s="201"/>
      <c r="AN38" s="201"/>
      <c r="AO38" s="201"/>
      <c r="AP38" s="201"/>
    </row>
    <row r="39" spans="1:42" ht="13.5">
      <c r="A39" s="201"/>
      <c r="B39" s="201" t="s">
        <v>155</v>
      </c>
      <c r="C39" s="201" t="s">
        <v>156</v>
      </c>
      <c r="D39" s="201"/>
      <c r="E39" s="201" t="s">
        <v>157</v>
      </c>
      <c r="F39" s="201"/>
      <c r="G39" s="201" t="s">
        <v>158</v>
      </c>
      <c r="H39" s="201" t="s">
        <v>159</v>
      </c>
      <c r="I39" s="201" t="s">
        <v>160</v>
      </c>
      <c r="J39" s="201" t="s">
        <v>161</v>
      </c>
      <c r="K39" s="201" t="s">
        <v>162</v>
      </c>
      <c r="L39" s="201" t="s">
        <v>163</v>
      </c>
      <c r="M39" s="201" t="s">
        <v>164</v>
      </c>
      <c r="N39" s="201" t="s">
        <v>165</v>
      </c>
      <c r="O39" s="201" t="s">
        <v>166</v>
      </c>
      <c r="P39" s="201" t="s">
        <v>167</v>
      </c>
      <c r="Q39" s="201" t="s">
        <v>168</v>
      </c>
      <c r="R39" s="201" t="s">
        <v>180</v>
      </c>
      <c r="S39" s="201" t="s">
        <v>181</v>
      </c>
      <c r="T39" s="201" t="s">
        <v>182</v>
      </c>
      <c r="U39" s="201" t="s">
        <v>183</v>
      </c>
      <c r="V39" s="201" t="s">
        <v>184</v>
      </c>
      <c r="W39" s="201" t="s">
        <v>185</v>
      </c>
      <c r="X39" s="201" t="s">
        <v>186</v>
      </c>
      <c r="Y39" s="201" t="s">
        <v>187</v>
      </c>
      <c r="Z39" s="201" t="s">
        <v>188</v>
      </c>
      <c r="AA39" s="201" t="s">
        <v>189</v>
      </c>
      <c r="AB39" s="201" t="s">
        <v>190</v>
      </c>
      <c r="AC39" s="201" t="s">
        <v>191</v>
      </c>
      <c r="AD39" s="201" t="s">
        <v>192</v>
      </c>
      <c r="AE39" s="201" t="s">
        <v>193</v>
      </c>
      <c r="AF39" s="201" t="s">
        <v>194</v>
      </c>
      <c r="AG39" s="201" t="s">
        <v>195</v>
      </c>
      <c r="AH39" s="201" t="s">
        <v>196</v>
      </c>
      <c r="AI39" s="201" t="s">
        <v>197</v>
      </c>
      <c r="AJ39" s="201" t="s">
        <v>158</v>
      </c>
      <c r="AK39" s="201" t="s">
        <v>159</v>
      </c>
      <c r="AL39" s="201" t="s">
        <v>160</v>
      </c>
      <c r="AM39" s="201" t="s">
        <v>161</v>
      </c>
      <c r="AN39" s="201" t="s">
        <v>162</v>
      </c>
      <c r="AO39" s="201"/>
      <c r="AP39" s="201"/>
    </row>
    <row r="40" spans="1:42" ht="13.5">
      <c r="A40" s="201"/>
      <c r="B40" s="201"/>
      <c r="C40" s="201" t="s">
        <v>169</v>
      </c>
      <c r="D40" s="201" t="s">
        <v>170</v>
      </c>
      <c r="E40" s="201" t="s">
        <v>169</v>
      </c>
      <c r="F40" s="201" t="s">
        <v>170</v>
      </c>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row>
    <row r="41" spans="1:42" ht="13.5">
      <c r="A41" s="201" t="s">
        <v>171</v>
      </c>
      <c r="B41" s="201">
        <v>29452.8</v>
      </c>
      <c r="C41" s="201">
        <v>1893</v>
      </c>
      <c r="D41" s="201">
        <v>509.5</v>
      </c>
      <c r="E41" s="201">
        <v>132</v>
      </c>
      <c r="F41" s="201">
        <v>16.2</v>
      </c>
      <c r="G41" s="201">
        <v>596.3</v>
      </c>
      <c r="H41" s="201">
        <v>179.1</v>
      </c>
      <c r="I41" s="201">
        <v>300.5</v>
      </c>
      <c r="J41" s="201">
        <v>10410.1</v>
      </c>
      <c r="K41" s="201">
        <v>3070.3</v>
      </c>
      <c r="L41" s="201">
        <v>2618.3</v>
      </c>
      <c r="M41" s="201">
        <v>718</v>
      </c>
      <c r="N41" s="201">
        <v>491.6</v>
      </c>
      <c r="O41" s="201">
        <v>53.6</v>
      </c>
      <c r="P41" s="201">
        <v>151.6</v>
      </c>
      <c r="Q41" s="201">
        <v>2</v>
      </c>
      <c r="R41" s="201">
        <v>84.8</v>
      </c>
      <c r="S41" s="201">
        <v>21.8</v>
      </c>
      <c r="T41" s="201">
        <v>660.8</v>
      </c>
      <c r="U41" s="201">
        <v>2</v>
      </c>
      <c r="V41" s="201">
        <v>851.5</v>
      </c>
      <c r="W41" s="201">
        <v>3.5</v>
      </c>
      <c r="X41" s="201">
        <v>317.1</v>
      </c>
      <c r="Y41" s="201">
        <v>30.6</v>
      </c>
      <c r="Z41" s="201">
        <v>23.5</v>
      </c>
      <c r="AA41" s="201">
        <v>318.6</v>
      </c>
      <c r="AB41" s="201">
        <v>110</v>
      </c>
      <c r="AC41" s="201">
        <v>121.4</v>
      </c>
      <c r="AD41" s="201">
        <v>114.5</v>
      </c>
      <c r="AE41" s="201">
        <v>479.6</v>
      </c>
      <c r="AF41" s="201">
        <v>312.1</v>
      </c>
      <c r="AG41" s="201">
        <v>177.9</v>
      </c>
      <c r="AH41" s="201">
        <v>3209.1</v>
      </c>
      <c r="AI41" s="201">
        <v>1471.9</v>
      </c>
      <c r="AJ41" s="201">
        <v>622</v>
      </c>
      <c r="AK41" s="201">
        <v>181</v>
      </c>
      <c r="AL41" s="201">
        <v>305</v>
      </c>
      <c r="AM41" s="201">
        <v>10596</v>
      </c>
      <c r="AN41" s="201">
        <v>3168</v>
      </c>
      <c r="AO41" s="201"/>
      <c r="AP41" s="201"/>
    </row>
    <row r="42" spans="1:42" ht="13.5">
      <c r="A42" s="201" t="s">
        <v>172</v>
      </c>
      <c r="B42" s="201">
        <v>7284</v>
      </c>
      <c r="C42" s="201">
        <v>639</v>
      </c>
      <c r="D42" s="201">
        <v>179.7</v>
      </c>
      <c r="E42" s="201">
        <v>11</v>
      </c>
      <c r="F42" s="201">
        <v>5.9</v>
      </c>
      <c r="G42" s="201">
        <v>150.4</v>
      </c>
      <c r="H42" s="201">
        <v>26</v>
      </c>
      <c r="I42" s="201">
        <v>86.6</v>
      </c>
      <c r="J42" s="201">
        <v>2614.3</v>
      </c>
      <c r="K42" s="201">
        <v>650.3</v>
      </c>
      <c r="L42" s="201">
        <v>688.7</v>
      </c>
      <c r="M42" s="201">
        <v>179.5</v>
      </c>
      <c r="N42" s="201">
        <v>130.3</v>
      </c>
      <c r="O42" s="201">
        <v>15</v>
      </c>
      <c r="P42" s="201">
        <v>39</v>
      </c>
      <c r="Q42" s="201" t="s">
        <v>30</v>
      </c>
      <c r="R42" s="201">
        <v>15.7</v>
      </c>
      <c r="S42" s="201">
        <v>4</v>
      </c>
      <c r="T42" s="201">
        <v>166</v>
      </c>
      <c r="U42" s="201" t="s">
        <v>30</v>
      </c>
      <c r="V42" s="201">
        <v>212.5</v>
      </c>
      <c r="W42" s="201">
        <v>1.5</v>
      </c>
      <c r="X42" s="201">
        <v>89.3</v>
      </c>
      <c r="Y42" s="201">
        <v>3.8</v>
      </c>
      <c r="Z42" s="201">
        <v>4</v>
      </c>
      <c r="AA42" s="201">
        <v>77.7</v>
      </c>
      <c r="AB42" s="201">
        <v>21.4</v>
      </c>
      <c r="AC42" s="201">
        <v>33</v>
      </c>
      <c r="AD42" s="201">
        <v>30</v>
      </c>
      <c r="AE42" s="201">
        <v>55.5</v>
      </c>
      <c r="AF42" s="201">
        <v>53.4</v>
      </c>
      <c r="AG42" s="201">
        <v>31.7</v>
      </c>
      <c r="AH42" s="201">
        <v>771.1</v>
      </c>
      <c r="AI42" s="201">
        <v>297.7</v>
      </c>
      <c r="AJ42" s="201">
        <v>158</v>
      </c>
      <c r="AK42" s="201">
        <v>26</v>
      </c>
      <c r="AL42" s="201">
        <v>89</v>
      </c>
      <c r="AM42" s="201">
        <v>2679</v>
      </c>
      <c r="AN42" s="201">
        <v>679</v>
      </c>
      <c r="AO42" s="201"/>
      <c r="AP42" s="201"/>
    </row>
    <row r="43" spans="1:42" ht="13.5">
      <c r="A43" s="201" t="s">
        <v>173</v>
      </c>
      <c r="B43" s="201">
        <v>8906.8</v>
      </c>
      <c r="C43" s="201">
        <v>553</v>
      </c>
      <c r="D43" s="201">
        <v>99.3</v>
      </c>
      <c r="E43" s="201">
        <v>102</v>
      </c>
      <c r="F43" s="201">
        <v>6.1</v>
      </c>
      <c r="G43" s="201">
        <v>184.5</v>
      </c>
      <c r="H43" s="201">
        <v>114.1</v>
      </c>
      <c r="I43" s="201">
        <v>84.6</v>
      </c>
      <c r="J43" s="201">
        <v>3068.7</v>
      </c>
      <c r="K43" s="201">
        <v>790.4</v>
      </c>
      <c r="L43" s="201">
        <v>747.8</v>
      </c>
      <c r="M43" s="201">
        <v>266.2</v>
      </c>
      <c r="N43" s="201">
        <v>174.3</v>
      </c>
      <c r="O43" s="201">
        <v>22.5</v>
      </c>
      <c r="P43" s="201">
        <v>50.8</v>
      </c>
      <c r="Q43" s="201" t="s">
        <v>30</v>
      </c>
      <c r="R43" s="201">
        <v>46.1</v>
      </c>
      <c r="S43" s="201">
        <v>16.8</v>
      </c>
      <c r="T43" s="201">
        <v>210.4</v>
      </c>
      <c r="U43" s="201" t="s">
        <v>30</v>
      </c>
      <c r="V43" s="201">
        <v>265.2</v>
      </c>
      <c r="W43" s="201" t="s">
        <v>30</v>
      </c>
      <c r="X43" s="201">
        <v>89.1</v>
      </c>
      <c r="Y43" s="201">
        <v>16.8</v>
      </c>
      <c r="Z43" s="201">
        <v>1</v>
      </c>
      <c r="AA43" s="201">
        <v>94.5</v>
      </c>
      <c r="AB43" s="201">
        <v>14</v>
      </c>
      <c r="AC43" s="201">
        <v>33</v>
      </c>
      <c r="AD43" s="201">
        <v>49.5</v>
      </c>
      <c r="AE43" s="201">
        <v>177.5</v>
      </c>
      <c r="AF43" s="201">
        <v>125.5</v>
      </c>
      <c r="AG43" s="201">
        <v>71.7</v>
      </c>
      <c r="AH43" s="201">
        <v>1015.2</v>
      </c>
      <c r="AI43" s="201">
        <v>416.2</v>
      </c>
      <c r="AJ43" s="201">
        <v>194</v>
      </c>
      <c r="AK43" s="201">
        <v>115</v>
      </c>
      <c r="AL43" s="201">
        <v>86</v>
      </c>
      <c r="AM43" s="201">
        <v>3116</v>
      </c>
      <c r="AN43" s="201">
        <v>808</v>
      </c>
      <c r="AO43" s="201"/>
      <c r="AP43" s="201"/>
    </row>
    <row r="44" spans="1:42" ht="13.5">
      <c r="A44" s="201" t="s">
        <v>174</v>
      </c>
      <c r="B44" s="201">
        <v>1847.1</v>
      </c>
      <c r="C44" s="201">
        <v>111</v>
      </c>
      <c r="D44" s="201">
        <v>32.4</v>
      </c>
      <c r="E44" s="201" t="s">
        <v>30</v>
      </c>
      <c r="F44" s="201">
        <v>0.6</v>
      </c>
      <c r="G44" s="201">
        <v>38</v>
      </c>
      <c r="H44" s="201">
        <v>13.5</v>
      </c>
      <c r="I44" s="201">
        <v>31.3</v>
      </c>
      <c r="J44" s="201">
        <v>680.2</v>
      </c>
      <c r="K44" s="201">
        <v>221</v>
      </c>
      <c r="L44" s="201">
        <v>108.1</v>
      </c>
      <c r="M44" s="201">
        <v>30.3</v>
      </c>
      <c r="N44" s="201">
        <v>20.3</v>
      </c>
      <c r="O44" s="201">
        <v>5</v>
      </c>
      <c r="P44" s="201">
        <v>6.8</v>
      </c>
      <c r="Q44" s="201" t="s">
        <v>30</v>
      </c>
      <c r="R44" s="201">
        <v>0.4</v>
      </c>
      <c r="S44" s="201" t="s">
        <v>30</v>
      </c>
      <c r="T44" s="201">
        <v>47.3</v>
      </c>
      <c r="U44" s="201">
        <v>1</v>
      </c>
      <c r="V44" s="201">
        <v>59.5</v>
      </c>
      <c r="W44" s="201" t="s">
        <v>30</v>
      </c>
      <c r="X44" s="201">
        <v>36</v>
      </c>
      <c r="Y44" s="201">
        <v>1</v>
      </c>
      <c r="Z44" s="201">
        <v>1</v>
      </c>
      <c r="AA44" s="201">
        <v>18</v>
      </c>
      <c r="AB44" s="201">
        <v>9</v>
      </c>
      <c r="AC44" s="201">
        <v>6.4</v>
      </c>
      <c r="AD44" s="201">
        <v>6</v>
      </c>
      <c r="AE44" s="201">
        <v>22.5</v>
      </c>
      <c r="AF44" s="201">
        <v>10</v>
      </c>
      <c r="AG44" s="201">
        <v>2</v>
      </c>
      <c r="AH44" s="201">
        <v>201.9</v>
      </c>
      <c r="AI44" s="201">
        <v>126.6</v>
      </c>
      <c r="AJ44" s="201">
        <v>38</v>
      </c>
      <c r="AK44" s="201">
        <v>14</v>
      </c>
      <c r="AL44" s="201">
        <v>32</v>
      </c>
      <c r="AM44" s="201">
        <v>691</v>
      </c>
      <c r="AN44" s="201">
        <v>230</v>
      </c>
      <c r="AO44" s="201"/>
      <c r="AP44" s="201"/>
    </row>
    <row r="45" spans="1:42" ht="13.5">
      <c r="A45" s="201" t="s">
        <v>175</v>
      </c>
      <c r="B45" s="201">
        <v>5045.5</v>
      </c>
      <c r="C45" s="201">
        <v>250</v>
      </c>
      <c r="D45" s="201">
        <v>82.9</v>
      </c>
      <c r="E45" s="201">
        <v>12</v>
      </c>
      <c r="F45" s="201">
        <v>3.6</v>
      </c>
      <c r="G45" s="201">
        <v>99.4</v>
      </c>
      <c r="H45" s="201">
        <v>23.5</v>
      </c>
      <c r="I45" s="201">
        <v>55</v>
      </c>
      <c r="J45" s="201">
        <v>1781.7</v>
      </c>
      <c r="K45" s="201">
        <v>553.4</v>
      </c>
      <c r="L45" s="201">
        <v>381.7</v>
      </c>
      <c r="M45" s="201">
        <v>115.2</v>
      </c>
      <c r="N45" s="201">
        <v>94</v>
      </c>
      <c r="O45" s="201">
        <v>6.1</v>
      </c>
      <c r="P45" s="201">
        <v>29</v>
      </c>
      <c r="Q45" s="201">
        <v>2</v>
      </c>
      <c r="R45" s="201">
        <v>18.6</v>
      </c>
      <c r="S45" s="201">
        <v>1</v>
      </c>
      <c r="T45" s="201">
        <v>103.9</v>
      </c>
      <c r="U45" s="201">
        <v>1</v>
      </c>
      <c r="V45" s="201">
        <v>132.8</v>
      </c>
      <c r="W45" s="201">
        <v>1</v>
      </c>
      <c r="X45" s="201">
        <v>41</v>
      </c>
      <c r="Y45" s="201" t="s">
        <v>30</v>
      </c>
      <c r="Z45" s="201">
        <v>7.5</v>
      </c>
      <c r="AA45" s="201">
        <v>60</v>
      </c>
      <c r="AB45" s="201">
        <v>46</v>
      </c>
      <c r="AC45" s="201">
        <v>24</v>
      </c>
      <c r="AD45" s="201">
        <v>10</v>
      </c>
      <c r="AE45" s="201">
        <v>137.5</v>
      </c>
      <c r="AF45" s="201">
        <v>59.4</v>
      </c>
      <c r="AG45" s="201">
        <v>29</v>
      </c>
      <c r="AH45" s="201">
        <v>593</v>
      </c>
      <c r="AI45" s="201">
        <v>290.3</v>
      </c>
      <c r="AJ45" s="201">
        <v>103</v>
      </c>
      <c r="AK45" s="201">
        <v>24</v>
      </c>
      <c r="AL45" s="201">
        <v>55</v>
      </c>
      <c r="AM45" s="201">
        <v>1796</v>
      </c>
      <c r="AN45" s="201">
        <v>560</v>
      </c>
      <c r="AO45" s="201"/>
      <c r="AP45" s="201"/>
    </row>
    <row r="46" spans="1:42" ht="13.5">
      <c r="A46" s="201" t="s">
        <v>176</v>
      </c>
      <c r="B46" s="201">
        <v>142</v>
      </c>
      <c r="C46" s="201">
        <v>12</v>
      </c>
      <c r="D46" s="201">
        <v>1.1</v>
      </c>
      <c r="E46" s="201" t="s">
        <v>30</v>
      </c>
      <c r="F46" s="201" t="s">
        <v>30</v>
      </c>
      <c r="G46" s="201">
        <v>4</v>
      </c>
      <c r="H46" s="201" t="s">
        <v>30</v>
      </c>
      <c r="I46" s="201">
        <v>2</v>
      </c>
      <c r="J46" s="201">
        <v>83.5</v>
      </c>
      <c r="K46" s="201">
        <v>7.9</v>
      </c>
      <c r="L46" s="201">
        <v>4</v>
      </c>
      <c r="M46" s="201">
        <v>3</v>
      </c>
      <c r="N46" s="201" t="s">
        <v>30</v>
      </c>
      <c r="O46" s="201">
        <v>1</v>
      </c>
      <c r="P46" s="201" t="s">
        <v>30</v>
      </c>
      <c r="Q46" s="201" t="s">
        <v>30</v>
      </c>
      <c r="R46" s="201" t="s">
        <v>30</v>
      </c>
      <c r="S46" s="201" t="s">
        <v>30</v>
      </c>
      <c r="T46" s="201">
        <v>4</v>
      </c>
      <c r="U46" s="201" t="s">
        <v>30</v>
      </c>
      <c r="V46" s="201">
        <v>4</v>
      </c>
      <c r="W46" s="201" t="s">
        <v>30</v>
      </c>
      <c r="X46" s="201">
        <v>1</v>
      </c>
      <c r="Y46" s="201" t="s">
        <v>30</v>
      </c>
      <c r="Z46" s="201" t="s">
        <v>30</v>
      </c>
      <c r="AA46" s="201">
        <v>1</v>
      </c>
      <c r="AB46" s="201" t="s">
        <v>30</v>
      </c>
      <c r="AC46" s="201" t="s">
        <v>30</v>
      </c>
      <c r="AD46" s="201" t="s">
        <v>30</v>
      </c>
      <c r="AE46" s="201" t="s">
        <v>30</v>
      </c>
      <c r="AF46" s="201" t="s">
        <v>30</v>
      </c>
      <c r="AG46" s="201">
        <v>1</v>
      </c>
      <c r="AH46" s="201">
        <v>12</v>
      </c>
      <c r="AI46" s="201">
        <v>0.5</v>
      </c>
      <c r="AJ46" s="201">
        <v>4</v>
      </c>
      <c r="AK46" s="201" t="s">
        <v>30</v>
      </c>
      <c r="AL46" s="201">
        <v>2</v>
      </c>
      <c r="AM46" s="201">
        <v>84</v>
      </c>
      <c r="AN46" s="201">
        <v>8</v>
      </c>
      <c r="AO46" s="201"/>
      <c r="AP46" s="201"/>
    </row>
    <row r="47" spans="1:42" ht="13.5">
      <c r="A47" s="201" t="s">
        <v>177</v>
      </c>
      <c r="B47" s="201">
        <v>1217.3</v>
      </c>
      <c r="C47" s="201">
        <v>71</v>
      </c>
      <c r="D47" s="201">
        <v>41.1</v>
      </c>
      <c r="E47" s="201">
        <v>2</v>
      </c>
      <c r="F47" s="201" t="s">
        <v>30</v>
      </c>
      <c r="G47" s="201">
        <v>21.9</v>
      </c>
      <c r="H47" s="201">
        <v>1</v>
      </c>
      <c r="I47" s="201">
        <v>12</v>
      </c>
      <c r="J47" s="201">
        <v>395.2</v>
      </c>
      <c r="K47" s="201">
        <v>167</v>
      </c>
      <c r="L47" s="201">
        <v>124.9</v>
      </c>
      <c r="M47" s="201">
        <v>19.7</v>
      </c>
      <c r="N47" s="201">
        <v>5.6</v>
      </c>
      <c r="O47" s="201">
        <v>1</v>
      </c>
      <c r="P47" s="201">
        <v>2</v>
      </c>
      <c r="Q47" s="201" t="s">
        <v>30</v>
      </c>
      <c r="R47" s="201">
        <v>1</v>
      </c>
      <c r="S47" s="201" t="s">
        <v>30</v>
      </c>
      <c r="T47" s="201">
        <v>34.7</v>
      </c>
      <c r="U47" s="201" t="s">
        <v>30</v>
      </c>
      <c r="V47" s="201">
        <v>36.8</v>
      </c>
      <c r="W47" s="201">
        <v>1</v>
      </c>
      <c r="X47" s="201">
        <v>12.7</v>
      </c>
      <c r="Y47" s="201">
        <v>4</v>
      </c>
      <c r="Z47" s="201">
        <v>2</v>
      </c>
      <c r="AA47" s="201">
        <v>13</v>
      </c>
      <c r="AB47" s="201">
        <v>4</v>
      </c>
      <c r="AC47" s="201">
        <v>3</v>
      </c>
      <c r="AD47" s="201">
        <v>2</v>
      </c>
      <c r="AE47" s="201" t="s">
        <v>30</v>
      </c>
      <c r="AF47" s="201">
        <v>16.6</v>
      </c>
      <c r="AG47" s="201">
        <v>6</v>
      </c>
      <c r="AH47" s="201">
        <v>132.7</v>
      </c>
      <c r="AI47" s="201">
        <v>83.4</v>
      </c>
      <c r="AJ47" s="201">
        <v>24</v>
      </c>
      <c r="AK47" s="201">
        <v>1</v>
      </c>
      <c r="AL47" s="201">
        <v>12</v>
      </c>
      <c r="AM47" s="201">
        <v>411</v>
      </c>
      <c r="AN47" s="201">
        <v>184</v>
      </c>
      <c r="AO47" s="201"/>
      <c r="AP47" s="201"/>
    </row>
    <row r="48" spans="1:42" ht="13.5">
      <c r="A48" s="201" t="s">
        <v>179</v>
      </c>
      <c r="B48" s="201">
        <v>7097.2</v>
      </c>
      <c r="C48" s="201">
        <v>483</v>
      </c>
      <c r="D48" s="201">
        <v>61.2</v>
      </c>
      <c r="E48" s="201">
        <v>101</v>
      </c>
      <c r="F48" s="201">
        <v>5.9</v>
      </c>
      <c r="G48" s="201">
        <v>155.4</v>
      </c>
      <c r="H48" s="201">
        <v>113</v>
      </c>
      <c r="I48" s="201">
        <v>61.2</v>
      </c>
      <c r="J48" s="201">
        <v>2460.3</v>
      </c>
      <c r="K48" s="201">
        <v>571.3</v>
      </c>
      <c r="L48" s="201">
        <v>552.9</v>
      </c>
      <c r="M48" s="201">
        <v>201.7</v>
      </c>
      <c r="N48" s="201">
        <v>135.3</v>
      </c>
      <c r="O48" s="201">
        <v>22.5</v>
      </c>
      <c r="P48" s="201">
        <v>39.8</v>
      </c>
      <c r="Q48" s="201" t="s">
        <v>30</v>
      </c>
      <c r="R48" s="201">
        <v>44.1</v>
      </c>
      <c r="S48" s="201">
        <v>16.8</v>
      </c>
      <c r="T48" s="201">
        <v>177.2</v>
      </c>
      <c r="U48" s="201" t="s">
        <v>30</v>
      </c>
      <c r="V48" s="201">
        <v>226.4</v>
      </c>
      <c r="W48" s="201" t="s">
        <v>30</v>
      </c>
      <c r="X48" s="201">
        <v>75.1</v>
      </c>
      <c r="Y48" s="201">
        <v>7</v>
      </c>
      <c r="Z48" s="201">
        <v>1</v>
      </c>
      <c r="AA48" s="201">
        <v>73.5</v>
      </c>
      <c r="AB48" s="201">
        <v>10</v>
      </c>
      <c r="AC48" s="201">
        <v>29</v>
      </c>
      <c r="AD48" s="201">
        <v>40.5</v>
      </c>
      <c r="AE48" s="201">
        <v>155.5</v>
      </c>
      <c r="AF48" s="201">
        <v>117.8</v>
      </c>
      <c r="AG48" s="201">
        <v>66.7</v>
      </c>
      <c r="AH48" s="201">
        <v>820.3</v>
      </c>
      <c r="AI48" s="201">
        <v>271.8</v>
      </c>
      <c r="AJ48" s="201">
        <v>160</v>
      </c>
      <c r="AK48" s="201">
        <v>113</v>
      </c>
      <c r="AL48" s="201">
        <v>62</v>
      </c>
      <c r="AM48" s="201">
        <v>2497</v>
      </c>
      <c r="AN48" s="201">
        <v>584</v>
      </c>
      <c r="AO48" s="201"/>
      <c r="AP48" s="201"/>
    </row>
    <row r="49" spans="1:42" ht="13.5">
      <c r="A49" s="201" t="s">
        <v>178</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row>
    <row r="50" spans="1:42" ht="13.5">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row>
    <row r="51" spans="1:42" ht="13.5">
      <c r="A51" s="201"/>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row>
    <row r="52" spans="1:44" ht="13.5">
      <c r="A52" s="201" t="s">
        <v>173</v>
      </c>
      <c r="B52" s="201">
        <f>B43-B48</f>
        <v>1809.5999999999995</v>
      </c>
      <c r="C52" s="201">
        <f>C43-C48</f>
        <v>70</v>
      </c>
      <c r="D52" s="201">
        <f aca="true" t="shared" si="3" ref="D52:AR52">D43-D48</f>
        <v>38.099999999999994</v>
      </c>
      <c r="E52" s="201">
        <f t="shared" si="3"/>
        <v>1</v>
      </c>
      <c r="F52" s="201">
        <f t="shared" si="3"/>
        <v>0.1999999999999993</v>
      </c>
      <c r="G52" s="201">
        <f t="shared" si="3"/>
        <v>29.099999999999994</v>
      </c>
      <c r="H52" s="201">
        <f t="shared" si="3"/>
        <v>1.0999999999999943</v>
      </c>
      <c r="I52" s="201">
        <f t="shared" si="3"/>
        <v>23.39999999999999</v>
      </c>
      <c r="J52" s="201">
        <f t="shared" si="3"/>
        <v>608.3999999999996</v>
      </c>
      <c r="K52" s="201">
        <f t="shared" si="3"/>
        <v>219.10000000000002</v>
      </c>
      <c r="L52" s="201">
        <f t="shared" si="3"/>
        <v>194.89999999999998</v>
      </c>
      <c r="M52" s="201">
        <f t="shared" si="3"/>
        <v>64.5</v>
      </c>
      <c r="N52" s="201">
        <f t="shared" si="3"/>
        <v>39</v>
      </c>
      <c r="O52" s="201">
        <f t="shared" si="3"/>
        <v>0</v>
      </c>
      <c r="P52" s="201">
        <f t="shared" si="3"/>
        <v>11</v>
      </c>
      <c r="Q52" s="201" t="e">
        <f t="shared" si="3"/>
        <v>#VALUE!</v>
      </c>
      <c r="R52" s="201">
        <f t="shared" si="3"/>
        <v>2</v>
      </c>
      <c r="S52" s="201">
        <f t="shared" si="3"/>
        <v>0</v>
      </c>
      <c r="T52" s="201">
        <f t="shared" si="3"/>
        <v>33.20000000000002</v>
      </c>
      <c r="U52" s="201" t="e">
        <f>U43-U48</f>
        <v>#VALUE!</v>
      </c>
      <c r="V52" s="201">
        <f t="shared" si="3"/>
        <v>38.79999999999998</v>
      </c>
      <c r="W52" s="201" t="e">
        <f t="shared" si="3"/>
        <v>#VALUE!</v>
      </c>
      <c r="X52" s="201">
        <f t="shared" si="3"/>
        <v>14</v>
      </c>
      <c r="Y52" s="201">
        <f t="shared" si="3"/>
        <v>9.8</v>
      </c>
      <c r="Z52" s="201">
        <f t="shared" si="3"/>
        <v>0</v>
      </c>
      <c r="AA52" s="201">
        <f t="shared" si="3"/>
        <v>21</v>
      </c>
      <c r="AB52" s="201">
        <f t="shared" si="3"/>
        <v>4</v>
      </c>
      <c r="AC52" s="201">
        <f t="shared" si="3"/>
        <v>4</v>
      </c>
      <c r="AD52" s="201">
        <f t="shared" si="3"/>
        <v>9</v>
      </c>
      <c r="AE52" s="201">
        <f t="shared" si="3"/>
        <v>22</v>
      </c>
      <c r="AF52" s="201">
        <f t="shared" si="3"/>
        <v>7.700000000000003</v>
      </c>
      <c r="AG52" s="201">
        <f t="shared" si="3"/>
        <v>5</v>
      </c>
      <c r="AH52" s="201">
        <f t="shared" si="3"/>
        <v>194.9000000000001</v>
      </c>
      <c r="AI52" s="201">
        <f t="shared" si="3"/>
        <v>144.39999999999998</v>
      </c>
      <c r="AJ52" s="201">
        <f t="shared" si="3"/>
        <v>34</v>
      </c>
      <c r="AK52" s="201">
        <f t="shared" si="3"/>
        <v>2</v>
      </c>
      <c r="AL52" s="201">
        <f t="shared" si="3"/>
        <v>24</v>
      </c>
      <c r="AM52" s="201">
        <f t="shared" si="3"/>
        <v>619</v>
      </c>
      <c r="AN52" s="201">
        <f t="shared" si="3"/>
        <v>224</v>
      </c>
      <c r="AO52" s="201">
        <f t="shared" si="3"/>
        <v>0</v>
      </c>
      <c r="AP52" s="201">
        <f t="shared" si="3"/>
        <v>0</v>
      </c>
      <c r="AQ52" s="201">
        <f t="shared" si="3"/>
        <v>0</v>
      </c>
      <c r="AR52" s="201">
        <f t="shared" si="3"/>
        <v>0</v>
      </c>
    </row>
    <row r="53" spans="1:42" ht="13.5">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row>
    <row r="54" spans="2:17" ht="13.5">
      <c r="B54" s="169"/>
      <c r="C54" s="169"/>
      <c r="D54" s="169"/>
      <c r="E54" s="169"/>
      <c r="F54" s="169"/>
      <c r="G54" s="169"/>
      <c r="H54" s="169"/>
      <c r="I54" s="169"/>
      <c r="J54" s="169"/>
      <c r="K54" s="169"/>
      <c r="L54" s="169"/>
      <c r="M54" s="169"/>
      <c r="N54" s="169"/>
      <c r="O54" s="169"/>
      <c r="P54" s="169"/>
      <c r="Q54" s="169"/>
    </row>
    <row r="55" spans="2:17" ht="13.5">
      <c r="B55" s="169"/>
      <c r="C55" s="169"/>
      <c r="D55" s="169"/>
      <c r="E55" s="169"/>
      <c r="F55" s="169"/>
      <c r="G55" s="169"/>
      <c r="H55" s="169"/>
      <c r="I55" s="169"/>
      <c r="J55" s="169"/>
      <c r="K55" s="169"/>
      <c r="L55" s="169"/>
      <c r="M55" s="169"/>
      <c r="N55" s="169"/>
      <c r="O55" s="169"/>
      <c r="P55" s="169"/>
      <c r="Q55" s="169"/>
    </row>
    <row r="56" spans="2:18" ht="13.5">
      <c r="B56" s="169"/>
      <c r="C56" s="169"/>
      <c r="D56" s="169"/>
      <c r="E56" s="169"/>
      <c r="F56" s="169"/>
      <c r="G56" s="169"/>
      <c r="H56" s="169"/>
      <c r="I56" s="169"/>
      <c r="J56" s="169"/>
      <c r="K56" s="169"/>
      <c r="L56" s="169"/>
      <c r="M56" s="169"/>
      <c r="N56" s="169"/>
      <c r="O56" s="169"/>
      <c r="P56" s="169"/>
      <c r="Q56" s="169"/>
      <c r="R56" s="169"/>
    </row>
    <row r="57" spans="2:18" ht="13.5">
      <c r="B57" s="169"/>
      <c r="C57" s="169"/>
      <c r="D57" s="169"/>
      <c r="E57" s="169"/>
      <c r="F57" s="169"/>
      <c r="G57" s="169"/>
      <c r="H57" s="169"/>
      <c r="I57" s="169"/>
      <c r="J57" s="169"/>
      <c r="K57" s="169"/>
      <c r="L57" s="169"/>
      <c r="M57" s="169"/>
      <c r="N57" s="169"/>
      <c r="O57" s="169"/>
      <c r="P57" s="169"/>
      <c r="Q57" s="169"/>
      <c r="R57" s="169"/>
    </row>
    <row r="58" spans="2:19" ht="13.5">
      <c r="B58" s="169"/>
      <c r="C58" s="169"/>
      <c r="D58" s="169"/>
      <c r="E58" s="169"/>
      <c r="F58" s="169"/>
      <c r="G58" s="169"/>
      <c r="H58" s="169"/>
      <c r="I58" s="169"/>
      <c r="J58" s="169"/>
      <c r="K58" s="169"/>
      <c r="L58" s="169"/>
      <c r="M58" s="169"/>
      <c r="N58" s="169"/>
      <c r="O58" s="169"/>
      <c r="P58" s="169"/>
      <c r="Q58" s="169"/>
      <c r="R58" s="169"/>
      <c r="S58" s="169"/>
    </row>
    <row r="59" spans="2:19" ht="13.5">
      <c r="B59" s="169"/>
      <c r="C59" s="169"/>
      <c r="D59" s="169"/>
      <c r="E59" s="169"/>
      <c r="F59" s="169"/>
      <c r="G59" s="169"/>
      <c r="H59" s="169"/>
      <c r="I59" s="169"/>
      <c r="J59" s="169"/>
      <c r="K59" s="169"/>
      <c r="L59" s="169"/>
      <c r="M59" s="169"/>
      <c r="N59" s="169"/>
      <c r="O59" s="169"/>
      <c r="P59" s="169"/>
      <c r="Q59" s="169"/>
      <c r="R59" s="169"/>
      <c r="S59" s="169"/>
    </row>
    <row r="60" spans="2:19" ht="13.5">
      <c r="B60" s="169"/>
      <c r="C60" s="169"/>
      <c r="D60" s="169"/>
      <c r="E60" s="169"/>
      <c r="F60" s="169"/>
      <c r="G60" s="169"/>
      <c r="H60" s="169"/>
      <c r="I60" s="169"/>
      <c r="J60" s="169"/>
      <c r="K60" s="169"/>
      <c r="L60" s="169"/>
      <c r="M60" s="169"/>
      <c r="N60" s="169"/>
      <c r="O60" s="169"/>
      <c r="P60" s="169"/>
      <c r="Q60" s="169"/>
      <c r="R60" s="169"/>
      <c r="S60" s="169"/>
    </row>
    <row r="61" spans="2:19" ht="13.5">
      <c r="B61" s="169"/>
      <c r="C61" s="169"/>
      <c r="D61" s="169"/>
      <c r="E61" s="169"/>
      <c r="F61" s="169"/>
      <c r="G61" s="169"/>
      <c r="H61" s="169"/>
      <c r="I61" s="169"/>
      <c r="J61" s="169"/>
      <c r="K61" s="169"/>
      <c r="L61" s="169"/>
      <c r="M61" s="169"/>
      <c r="N61" s="169"/>
      <c r="O61" s="169"/>
      <c r="P61" s="169"/>
      <c r="Q61" s="169"/>
      <c r="R61" s="169"/>
      <c r="S61" s="169"/>
    </row>
    <row r="62" spans="2:19" ht="13.5">
      <c r="B62" s="169"/>
      <c r="C62" s="169"/>
      <c r="D62" s="169"/>
      <c r="E62" s="169"/>
      <c r="F62" s="169"/>
      <c r="G62" s="169"/>
      <c r="H62" s="169"/>
      <c r="I62" s="169"/>
      <c r="J62" s="169"/>
      <c r="K62" s="169"/>
      <c r="L62" s="169"/>
      <c r="M62" s="169"/>
      <c r="N62" s="169"/>
      <c r="O62" s="169"/>
      <c r="P62" s="169"/>
      <c r="Q62" s="169"/>
      <c r="R62" s="169"/>
      <c r="S62" s="169"/>
    </row>
    <row r="63" spans="1:19" ht="13.5">
      <c r="A63" s="156">
        <v>46.1</v>
      </c>
      <c r="B63" s="169">
        <v>16.8</v>
      </c>
      <c r="C63" s="169">
        <v>210.4</v>
      </c>
      <c r="D63" s="169" t="s">
        <v>30</v>
      </c>
      <c r="E63" s="169">
        <v>265.2</v>
      </c>
      <c r="F63" s="169" t="s">
        <v>30</v>
      </c>
      <c r="G63" s="169">
        <v>89.1</v>
      </c>
      <c r="H63" s="169">
        <v>16.8</v>
      </c>
      <c r="I63" s="169">
        <v>1</v>
      </c>
      <c r="J63" s="169">
        <v>94.5</v>
      </c>
      <c r="K63" s="169">
        <v>14</v>
      </c>
      <c r="L63" s="169">
        <v>33</v>
      </c>
      <c r="M63" s="169">
        <v>49.5</v>
      </c>
      <c r="N63" s="169">
        <v>177.5</v>
      </c>
      <c r="O63" s="169">
        <v>125.5</v>
      </c>
      <c r="P63" s="169">
        <v>71.7</v>
      </c>
      <c r="Q63" s="169">
        <v>1015.2</v>
      </c>
      <c r="R63" s="169">
        <v>416.2</v>
      </c>
      <c r="S63" s="169"/>
    </row>
    <row r="64" spans="1:19" ht="13.5">
      <c r="A64" s="156">
        <v>44.1</v>
      </c>
      <c r="B64" s="169">
        <v>16.8</v>
      </c>
      <c r="C64" s="169">
        <v>177.2</v>
      </c>
      <c r="D64" s="169" t="s">
        <v>30</v>
      </c>
      <c r="E64" s="169">
        <v>226.4</v>
      </c>
      <c r="F64" s="169" t="s">
        <v>30</v>
      </c>
      <c r="G64" s="169">
        <v>75.1</v>
      </c>
      <c r="H64" s="169">
        <v>7</v>
      </c>
      <c r="I64" s="169">
        <v>1</v>
      </c>
      <c r="J64" s="169">
        <v>73.5</v>
      </c>
      <c r="K64" s="169">
        <v>10</v>
      </c>
      <c r="L64" s="169">
        <v>29</v>
      </c>
      <c r="M64" s="169">
        <v>40.5</v>
      </c>
      <c r="N64" s="169">
        <v>155.5</v>
      </c>
      <c r="O64" s="169">
        <v>117.8</v>
      </c>
      <c r="P64" s="169">
        <v>66.7</v>
      </c>
      <c r="Q64" s="169">
        <v>820.3</v>
      </c>
      <c r="R64" s="169">
        <v>271.8</v>
      </c>
      <c r="S64" s="169"/>
    </row>
    <row r="65" spans="2:19" ht="13.5">
      <c r="B65" s="169"/>
      <c r="C65" s="169"/>
      <c r="D65" s="169"/>
      <c r="E65" s="169"/>
      <c r="F65" s="169"/>
      <c r="G65" s="169"/>
      <c r="H65" s="169"/>
      <c r="I65" s="169"/>
      <c r="J65" s="169"/>
      <c r="K65" s="169"/>
      <c r="L65" s="169"/>
      <c r="M65" s="169"/>
      <c r="N65" s="169"/>
      <c r="O65" s="169"/>
      <c r="P65" s="169"/>
      <c r="Q65" s="169"/>
      <c r="R65" s="169"/>
      <c r="S65" s="169"/>
    </row>
    <row r="66" s="201" customFormat="1" ht="13.5"/>
    <row r="67" s="201" customFormat="1" ht="13.5"/>
    <row r="68" s="201" customFormat="1" ht="13.5"/>
    <row r="69" s="201" customFormat="1" ht="13.5"/>
    <row r="70" s="201" customFormat="1" ht="13.5"/>
    <row r="71" s="201" customFormat="1" ht="13.5"/>
    <row r="72" s="201" customFormat="1" ht="13.5"/>
    <row r="73" s="201" customFormat="1" ht="13.5"/>
    <row r="74" s="201" customFormat="1" ht="13.5"/>
    <row r="75" s="201" customFormat="1" ht="13.5"/>
    <row r="76" s="201" customFormat="1" ht="13.5"/>
    <row r="77" s="201" customFormat="1" ht="13.5"/>
    <row r="78" s="201" customFormat="1" ht="13.5"/>
    <row r="79" s="201" customFormat="1" ht="13.5"/>
    <row r="80" s="201" customFormat="1" ht="13.5"/>
    <row r="81" s="201" customFormat="1" ht="13.5"/>
    <row r="82" s="201" customFormat="1" ht="13.5"/>
    <row r="83" s="201" customFormat="1" ht="13.5"/>
    <row r="84" s="201" customFormat="1" ht="13.5"/>
    <row r="85" s="201" customFormat="1" ht="13.5"/>
    <row r="86" s="201" customFormat="1" ht="13.5"/>
    <row r="87" s="201" customFormat="1" ht="13.5"/>
    <row r="88" s="201" customFormat="1" ht="13.5"/>
    <row r="89" s="201" customFormat="1" ht="13.5"/>
    <row r="90" s="201" customFormat="1" ht="13.5"/>
    <row r="91" s="201" customFormat="1" ht="13.5"/>
    <row r="92" s="201" customFormat="1" ht="13.5"/>
    <row r="93" s="201" customFormat="1" ht="13.5"/>
    <row r="94" s="201" customFormat="1" ht="13.5"/>
    <row r="95" spans="1:28" ht="13.5">
      <c r="A95" s="201"/>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row>
    <row r="96" spans="1:28" ht="13.5">
      <c r="A96" s="201"/>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row>
    <row r="97" spans="1:28" ht="9.75" customHeight="1">
      <c r="A97" s="201"/>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row>
    <row r="98" spans="1:28" ht="13.5">
      <c r="A98" s="201"/>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row>
    <row r="99" spans="1:28" ht="13.5">
      <c r="A99" s="201"/>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row>
    <row r="100" spans="1:28" ht="13.5">
      <c r="A100" s="201"/>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row>
    <row r="101" spans="1:28" ht="13.5">
      <c r="A101" s="201"/>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row>
    <row r="102" spans="1:28" ht="13.5">
      <c r="A102" s="201"/>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row>
    <row r="103" spans="1:28" ht="13.5">
      <c r="A103" s="201"/>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row>
    <row r="104" spans="1:42" ht="13.5">
      <c r="A104" s="20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c r="AD104"/>
      <c r="AE104"/>
      <c r="AF104"/>
      <c r="AG104"/>
      <c r="AH104"/>
      <c r="AI104"/>
      <c r="AJ104"/>
      <c r="AK104"/>
      <c r="AL104"/>
      <c r="AM104"/>
      <c r="AN104"/>
      <c r="AO104"/>
      <c r="AP104"/>
    </row>
    <row r="105" spans="1:42" ht="13.5">
      <c r="A105" s="20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c r="AD105"/>
      <c r="AE105"/>
      <c r="AF105"/>
      <c r="AG105"/>
      <c r="AH105"/>
      <c r="AI105"/>
      <c r="AJ105"/>
      <c r="AK105"/>
      <c r="AL105"/>
      <c r="AM105"/>
      <c r="AN105"/>
      <c r="AO105"/>
      <c r="AP105"/>
    </row>
    <row r="106" spans="1:42" ht="13.5">
      <c r="A106" s="201"/>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c r="AD106"/>
      <c r="AE106"/>
      <c r="AF106"/>
      <c r="AG106"/>
      <c r="AH106"/>
      <c r="AI106"/>
      <c r="AJ106"/>
      <c r="AK106"/>
      <c r="AL106"/>
      <c r="AM106"/>
      <c r="AN106"/>
      <c r="AO106"/>
      <c r="AP106"/>
    </row>
    <row r="107" spans="1:28" ht="13.5">
      <c r="A107" s="201"/>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row>
    <row r="108" spans="1:28" ht="13.5">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row>
    <row r="109" spans="1:28" ht="13.5">
      <c r="A109" s="201"/>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row>
    <row r="110" spans="1:28" ht="13.5">
      <c r="A110" s="201"/>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row>
    <row r="111" spans="1:28" ht="13.5">
      <c r="A111" s="201"/>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row>
    <row r="112" spans="1:28" ht="13.5">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row>
    <row r="113" spans="1:28" ht="13.5">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row>
    <row r="114" spans="1:28" ht="13.5">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row>
    <row r="115" spans="1:28" ht="13.5">
      <c r="A115" s="201"/>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row>
    <row r="116" spans="1:28" ht="13.5">
      <c r="A116" s="201"/>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row>
    <row r="117" spans="1:28" ht="13.5">
      <c r="A117" s="201"/>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row>
    <row r="118" spans="1:28" ht="13.5">
      <c r="A118" s="201"/>
      <c r="B118" s="201"/>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row>
    <row r="119" spans="1:28" ht="13.5">
      <c r="A119" s="201"/>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row>
    <row r="120" spans="1:28" ht="13.5">
      <c r="A120" s="201"/>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row>
    <row r="121" spans="1:28" ht="13.5">
      <c r="A121" s="201"/>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row>
    <row r="122" spans="1:28" ht="13.5">
      <c r="A122" s="201"/>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row>
    <row r="123" spans="1:28" ht="13.5">
      <c r="A123" s="201"/>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row>
    <row r="124" spans="1:28" ht="13.5">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row>
    <row r="125" spans="1:28" ht="13.5">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row>
    <row r="126" spans="1:28" ht="13.5">
      <c r="A126" s="201"/>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row>
    <row r="127" spans="1:28" ht="13.5">
      <c r="A127" s="201"/>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row>
    <row r="128" spans="1:28" ht="13.5">
      <c r="A128" s="201"/>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row>
  </sheetData>
  <sheetProtection/>
  <mergeCells count="24">
    <mergeCell ref="R30:S30"/>
    <mergeCell ref="R18:R19"/>
    <mergeCell ref="S18:S19"/>
    <mergeCell ref="Q3:Q4"/>
    <mergeCell ref="Q18:Q19"/>
    <mergeCell ref="R17:S17"/>
    <mergeCell ref="B18:B19"/>
    <mergeCell ref="C18:C19"/>
    <mergeCell ref="F18:F19"/>
    <mergeCell ref="G18:G19"/>
    <mergeCell ref="I3:I4"/>
    <mergeCell ref="E3:F3"/>
    <mergeCell ref="I18:I19"/>
    <mergeCell ref="D18:D19"/>
    <mergeCell ref="L18:L19"/>
    <mergeCell ref="O3:O4"/>
    <mergeCell ref="K3:K4"/>
    <mergeCell ref="J3:J4"/>
    <mergeCell ref="A3:A4"/>
    <mergeCell ref="H3:H4"/>
    <mergeCell ref="A18:A19"/>
    <mergeCell ref="C3:D3"/>
    <mergeCell ref="B3:B4"/>
    <mergeCell ref="G3:G4"/>
  </mergeCells>
  <printOptions/>
  <pageMargins left="0.57" right="0.63" top="1" bottom="0.29" header="0.512" footer="0.512"/>
  <pageSetup fitToHeight="1" fitToWidth="1"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AE39"/>
  <sheetViews>
    <sheetView view="pageBreakPreview" zoomScale="75" zoomScaleSheetLayoutView="75" zoomScalePageLayoutView="0" workbookViewId="0" topLeftCell="A1">
      <pane xSplit="1" ySplit="7" topLeftCell="B8" activePane="bottomRight" state="frozen"/>
      <selection pane="topLeft" activeCell="F39" sqref="F39"/>
      <selection pane="topRight" activeCell="F39" sqref="F39"/>
      <selection pane="bottomLeft" activeCell="F39" sqref="F39"/>
      <selection pane="bottomRight" activeCell="F39" sqref="F39"/>
    </sheetView>
  </sheetViews>
  <sheetFormatPr defaultColWidth="9.00390625" defaultRowHeight="13.5"/>
  <cols>
    <col min="1" max="1" width="10.375" style="415" customWidth="1"/>
    <col min="2" max="3" width="6.75390625" style="415" customWidth="1"/>
    <col min="4" max="7" width="5.875" style="415" customWidth="1"/>
    <col min="8" max="9" width="6.75390625" style="415" customWidth="1"/>
    <col min="10" max="15" width="5.875" style="415" customWidth="1"/>
    <col min="16" max="31" width="6.75390625" style="415" customWidth="1"/>
    <col min="32" max="16384" width="9.00390625" style="1" customWidth="1"/>
  </cols>
  <sheetData>
    <row r="1" spans="1:31" s="12" customFormat="1" ht="24" customHeight="1">
      <c r="A1" s="395" t="s">
        <v>334</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row>
    <row r="2" spans="1:31" ht="15.75" customHeight="1" thickBot="1">
      <c r="A2" s="396"/>
      <c r="B2" s="396"/>
      <c r="C2" s="396"/>
      <c r="D2" s="396"/>
      <c r="E2" s="396"/>
      <c r="F2" s="396"/>
      <c r="G2" s="396"/>
      <c r="H2" s="396"/>
      <c r="I2" s="396"/>
      <c r="J2" s="396"/>
      <c r="K2" s="396"/>
      <c r="L2" s="397"/>
      <c r="M2" s="396"/>
      <c r="N2" s="396"/>
      <c r="O2" s="396"/>
      <c r="P2" s="396"/>
      <c r="Q2" s="396"/>
      <c r="R2" s="396"/>
      <c r="S2" s="396"/>
      <c r="T2" s="396"/>
      <c r="U2" s="396"/>
      <c r="V2" s="396"/>
      <c r="W2" s="396"/>
      <c r="X2" s="396"/>
      <c r="Y2" s="396"/>
      <c r="Z2" s="396"/>
      <c r="AA2" s="396"/>
      <c r="AB2" s="396"/>
      <c r="AC2" s="396"/>
      <c r="AD2" s="396"/>
      <c r="AE2" s="397" t="s">
        <v>837</v>
      </c>
    </row>
    <row r="3" spans="1:31" s="3" customFormat="1" ht="25.5" customHeight="1">
      <c r="A3" s="398" t="s">
        <v>336</v>
      </c>
      <c r="B3" s="822" t="s">
        <v>5</v>
      </c>
      <c r="C3" s="823"/>
      <c r="D3" s="822" t="s">
        <v>250</v>
      </c>
      <c r="E3" s="823"/>
      <c r="F3" s="822" t="s">
        <v>251</v>
      </c>
      <c r="G3" s="823"/>
      <c r="H3" s="822" t="s">
        <v>12</v>
      </c>
      <c r="I3" s="823"/>
      <c r="J3" s="822" t="s">
        <v>337</v>
      </c>
      <c r="K3" s="823"/>
      <c r="L3" s="822" t="s">
        <v>338</v>
      </c>
      <c r="M3" s="823"/>
      <c r="N3" s="822" t="s">
        <v>255</v>
      </c>
      <c r="O3" s="826"/>
      <c r="P3" s="822" t="s">
        <v>836</v>
      </c>
      <c r="Q3" s="823"/>
      <c r="R3" s="822" t="s">
        <v>257</v>
      </c>
      <c r="S3" s="823"/>
      <c r="T3" s="822" t="s">
        <v>258</v>
      </c>
      <c r="U3" s="823"/>
      <c r="V3" s="822" t="s">
        <v>387</v>
      </c>
      <c r="W3" s="823"/>
      <c r="X3" s="822" t="s">
        <v>259</v>
      </c>
      <c r="Y3" s="823"/>
      <c r="Z3" s="822" t="s">
        <v>260</v>
      </c>
      <c r="AA3" s="823"/>
      <c r="AB3" s="822" t="s">
        <v>340</v>
      </c>
      <c r="AC3" s="823"/>
      <c r="AD3" s="822" t="s">
        <v>341</v>
      </c>
      <c r="AE3" s="826"/>
    </row>
    <row r="4" spans="1:31" s="3" customFormat="1" ht="42.75" customHeight="1">
      <c r="A4" s="399"/>
      <c r="B4" s="824"/>
      <c r="C4" s="825"/>
      <c r="D4" s="824"/>
      <c r="E4" s="825"/>
      <c r="F4" s="824"/>
      <c r="G4" s="825"/>
      <c r="H4" s="824"/>
      <c r="I4" s="825"/>
      <c r="J4" s="824"/>
      <c r="K4" s="825"/>
      <c r="L4" s="824"/>
      <c r="M4" s="825"/>
      <c r="N4" s="824"/>
      <c r="O4" s="827"/>
      <c r="P4" s="824"/>
      <c r="Q4" s="825"/>
      <c r="R4" s="824"/>
      <c r="S4" s="825"/>
      <c r="T4" s="824"/>
      <c r="U4" s="825"/>
      <c r="V4" s="824"/>
      <c r="W4" s="825"/>
      <c r="X4" s="824"/>
      <c r="Y4" s="825"/>
      <c r="Z4" s="824"/>
      <c r="AA4" s="825"/>
      <c r="AB4" s="824"/>
      <c r="AC4" s="825"/>
      <c r="AD4" s="824"/>
      <c r="AE4" s="827"/>
    </row>
    <row r="5" spans="1:31" s="3" customFormat="1" ht="25.5" customHeight="1">
      <c r="A5" s="400"/>
      <c r="B5" s="401" t="s">
        <v>342</v>
      </c>
      <c r="C5" s="401" t="s">
        <v>269</v>
      </c>
      <c r="D5" s="401" t="s">
        <v>342</v>
      </c>
      <c r="E5" s="401" t="s">
        <v>269</v>
      </c>
      <c r="F5" s="401" t="s">
        <v>342</v>
      </c>
      <c r="G5" s="401" t="s">
        <v>269</v>
      </c>
      <c r="H5" s="401" t="s">
        <v>342</v>
      </c>
      <c r="I5" s="401" t="s">
        <v>269</v>
      </c>
      <c r="J5" s="401" t="s">
        <v>342</v>
      </c>
      <c r="K5" s="401" t="s">
        <v>269</v>
      </c>
      <c r="L5" s="401" t="s">
        <v>342</v>
      </c>
      <c r="M5" s="401" t="s">
        <v>269</v>
      </c>
      <c r="N5" s="401" t="s">
        <v>342</v>
      </c>
      <c r="O5" s="401" t="s">
        <v>269</v>
      </c>
      <c r="P5" s="402" t="s">
        <v>342</v>
      </c>
      <c r="Q5" s="401" t="s">
        <v>269</v>
      </c>
      <c r="R5" s="401" t="s">
        <v>342</v>
      </c>
      <c r="S5" s="401" t="s">
        <v>269</v>
      </c>
      <c r="T5" s="401" t="s">
        <v>342</v>
      </c>
      <c r="U5" s="401" t="s">
        <v>269</v>
      </c>
      <c r="V5" s="401" t="s">
        <v>342</v>
      </c>
      <c r="W5" s="401" t="s">
        <v>269</v>
      </c>
      <c r="X5" s="401" t="s">
        <v>342</v>
      </c>
      <c r="Y5" s="401" t="s">
        <v>269</v>
      </c>
      <c r="Z5" s="401" t="s">
        <v>342</v>
      </c>
      <c r="AA5" s="401" t="s">
        <v>269</v>
      </c>
      <c r="AB5" s="401" t="s">
        <v>342</v>
      </c>
      <c r="AC5" s="401" t="s">
        <v>269</v>
      </c>
      <c r="AD5" s="401" t="s">
        <v>342</v>
      </c>
      <c r="AE5" s="401" t="s">
        <v>269</v>
      </c>
    </row>
    <row r="6" spans="1:31" s="3" customFormat="1" ht="25.5" customHeight="1">
      <c r="A6" s="400"/>
      <c r="B6" s="401" t="s">
        <v>263</v>
      </c>
      <c r="C6" s="401" t="s">
        <v>271</v>
      </c>
      <c r="D6" s="401" t="s">
        <v>263</v>
      </c>
      <c r="E6" s="401" t="s">
        <v>271</v>
      </c>
      <c r="F6" s="401" t="s">
        <v>263</v>
      </c>
      <c r="G6" s="401" t="s">
        <v>271</v>
      </c>
      <c r="H6" s="401" t="s">
        <v>263</v>
      </c>
      <c r="I6" s="401" t="s">
        <v>271</v>
      </c>
      <c r="J6" s="401" t="s">
        <v>263</v>
      </c>
      <c r="K6" s="401" t="s">
        <v>271</v>
      </c>
      <c r="L6" s="401" t="s">
        <v>263</v>
      </c>
      <c r="M6" s="401" t="s">
        <v>271</v>
      </c>
      <c r="N6" s="401" t="s">
        <v>263</v>
      </c>
      <c r="O6" s="401" t="s">
        <v>271</v>
      </c>
      <c r="P6" s="403" t="s">
        <v>263</v>
      </c>
      <c r="Q6" s="401" t="s">
        <v>271</v>
      </c>
      <c r="R6" s="401" t="s">
        <v>263</v>
      </c>
      <c r="S6" s="401" t="s">
        <v>271</v>
      </c>
      <c r="T6" s="401" t="s">
        <v>263</v>
      </c>
      <c r="U6" s="401" t="s">
        <v>271</v>
      </c>
      <c r="V6" s="401" t="s">
        <v>263</v>
      </c>
      <c r="W6" s="401" t="s">
        <v>271</v>
      </c>
      <c r="X6" s="401" t="s">
        <v>263</v>
      </c>
      <c r="Y6" s="401" t="s">
        <v>271</v>
      </c>
      <c r="Z6" s="401" t="s">
        <v>263</v>
      </c>
      <c r="AA6" s="401" t="s">
        <v>271</v>
      </c>
      <c r="AB6" s="401" t="s">
        <v>263</v>
      </c>
      <c r="AC6" s="401" t="s">
        <v>271</v>
      </c>
      <c r="AD6" s="401" t="s">
        <v>263</v>
      </c>
      <c r="AE6" s="401" t="s">
        <v>271</v>
      </c>
    </row>
    <row r="7" spans="1:31" s="3" customFormat="1" ht="25.5" customHeight="1">
      <c r="A7" s="404" t="s">
        <v>284</v>
      </c>
      <c r="B7" s="405" t="s">
        <v>273</v>
      </c>
      <c r="C7" s="405" t="s">
        <v>273</v>
      </c>
      <c r="D7" s="405" t="s">
        <v>273</v>
      </c>
      <c r="E7" s="405" t="s">
        <v>273</v>
      </c>
      <c r="F7" s="405" t="s">
        <v>273</v>
      </c>
      <c r="G7" s="405" t="s">
        <v>273</v>
      </c>
      <c r="H7" s="405" t="s">
        <v>273</v>
      </c>
      <c r="I7" s="405" t="s">
        <v>273</v>
      </c>
      <c r="J7" s="405" t="s">
        <v>273</v>
      </c>
      <c r="K7" s="405" t="s">
        <v>273</v>
      </c>
      <c r="L7" s="405" t="s">
        <v>273</v>
      </c>
      <c r="M7" s="405" t="s">
        <v>273</v>
      </c>
      <c r="N7" s="405" t="s">
        <v>273</v>
      </c>
      <c r="O7" s="405" t="s">
        <v>273</v>
      </c>
      <c r="P7" s="406" t="s">
        <v>273</v>
      </c>
      <c r="Q7" s="405" t="s">
        <v>273</v>
      </c>
      <c r="R7" s="405" t="s">
        <v>273</v>
      </c>
      <c r="S7" s="405" t="s">
        <v>273</v>
      </c>
      <c r="T7" s="405" t="s">
        <v>273</v>
      </c>
      <c r="U7" s="405" t="s">
        <v>273</v>
      </c>
      <c r="V7" s="405" t="s">
        <v>273</v>
      </c>
      <c r="W7" s="405" t="s">
        <v>273</v>
      </c>
      <c r="X7" s="405" t="s">
        <v>273</v>
      </c>
      <c r="Y7" s="405" t="s">
        <v>273</v>
      </c>
      <c r="Z7" s="405" t="s">
        <v>273</v>
      </c>
      <c r="AA7" s="405" t="s">
        <v>273</v>
      </c>
      <c r="AB7" s="405" t="s">
        <v>273</v>
      </c>
      <c r="AC7" s="405" t="s">
        <v>273</v>
      </c>
      <c r="AD7" s="405" t="s">
        <v>273</v>
      </c>
      <c r="AE7" s="405" t="s">
        <v>273</v>
      </c>
    </row>
    <row r="8" spans="1:31" ht="28.5" customHeight="1">
      <c r="A8" s="407" t="s">
        <v>5</v>
      </c>
      <c r="B8" s="380">
        <f>SUM(D8,F8,H8,J8,N8,P8,R8,L8,T8,V8,X8,Z8,AB8,AD8)</f>
        <v>1467</v>
      </c>
      <c r="C8" s="380">
        <f>SUM(E8,G8,I8,K8,O8,Q8,S8,M8,U8,W8,Y8,AA8,AC8,AE8)</f>
        <v>2190</v>
      </c>
      <c r="D8" s="380">
        <f aca="true" t="shared" si="0" ref="D8:J8">SUM(D10:D17)</f>
        <v>6</v>
      </c>
      <c r="E8" s="380">
        <f t="shared" si="0"/>
        <v>47</v>
      </c>
      <c r="F8" s="380">
        <f t="shared" si="0"/>
        <v>4</v>
      </c>
      <c r="G8" s="380">
        <f t="shared" si="0"/>
        <v>0</v>
      </c>
      <c r="H8" s="380">
        <f t="shared" si="0"/>
        <v>59</v>
      </c>
      <c r="I8" s="380">
        <f t="shared" si="0"/>
        <v>57</v>
      </c>
      <c r="J8" s="380">
        <f t="shared" si="0"/>
        <v>4</v>
      </c>
      <c r="K8" s="380">
        <f aca="true" t="shared" si="1" ref="K8:AE8">SUM(K10:K17)</f>
        <v>0</v>
      </c>
      <c r="L8" s="380">
        <f t="shared" si="1"/>
        <v>2</v>
      </c>
      <c r="M8" s="380">
        <f t="shared" si="1"/>
        <v>0</v>
      </c>
      <c r="N8" s="380">
        <f t="shared" si="1"/>
        <v>2</v>
      </c>
      <c r="O8" s="380">
        <f t="shared" si="1"/>
        <v>0</v>
      </c>
      <c r="P8" s="380">
        <f t="shared" si="1"/>
        <v>6</v>
      </c>
      <c r="Q8" s="380">
        <f t="shared" si="1"/>
        <v>0</v>
      </c>
      <c r="R8" s="380">
        <f t="shared" si="1"/>
        <v>30</v>
      </c>
      <c r="S8" s="380">
        <f t="shared" si="1"/>
        <v>82</v>
      </c>
      <c r="T8" s="380">
        <f>SUM(T10:T17)</f>
        <v>649</v>
      </c>
      <c r="U8" s="380">
        <f t="shared" si="1"/>
        <v>1445</v>
      </c>
      <c r="V8" s="380">
        <f t="shared" si="1"/>
        <v>0</v>
      </c>
      <c r="W8" s="380">
        <f t="shared" si="1"/>
        <v>0</v>
      </c>
      <c r="X8" s="380">
        <f t="shared" si="1"/>
        <v>168</v>
      </c>
      <c r="Y8" s="380">
        <f t="shared" si="1"/>
        <v>19</v>
      </c>
      <c r="Z8" s="380">
        <f t="shared" si="1"/>
        <v>34</v>
      </c>
      <c r="AA8" s="380">
        <f t="shared" si="1"/>
        <v>0</v>
      </c>
      <c r="AB8" s="380">
        <f t="shared" si="1"/>
        <v>7</v>
      </c>
      <c r="AC8" s="380">
        <f t="shared" si="1"/>
        <v>19</v>
      </c>
      <c r="AD8" s="380">
        <f t="shared" si="1"/>
        <v>496</v>
      </c>
      <c r="AE8" s="408">
        <f t="shared" si="1"/>
        <v>521</v>
      </c>
    </row>
    <row r="9" spans="1:31" ht="28.5" customHeight="1">
      <c r="A9" s="407"/>
      <c r="B9" s="573"/>
      <c r="C9" s="380"/>
      <c r="D9" s="380"/>
      <c r="E9" s="380"/>
      <c r="F9" s="380"/>
      <c r="G9" s="380"/>
      <c r="H9" s="380"/>
      <c r="I9" s="380"/>
      <c r="J9" s="380"/>
      <c r="K9" s="380"/>
      <c r="L9" s="380"/>
      <c r="M9" s="380"/>
      <c r="N9" s="380"/>
      <c r="O9" s="380"/>
      <c r="P9" s="393"/>
      <c r="Q9" s="380"/>
      <c r="R9" s="573"/>
      <c r="S9" s="380"/>
      <c r="T9" s="573"/>
      <c r="U9" s="380"/>
      <c r="V9" s="380"/>
      <c r="W9" s="380"/>
      <c r="X9" s="573"/>
      <c r="Y9" s="380"/>
      <c r="Z9" s="573"/>
      <c r="AA9" s="380"/>
      <c r="AB9" s="573"/>
      <c r="AC9" s="380"/>
      <c r="AD9" s="573"/>
      <c r="AE9" s="408"/>
    </row>
    <row r="10" spans="1:31" ht="28.5" customHeight="1">
      <c r="A10" s="407" t="s">
        <v>274</v>
      </c>
      <c r="B10" s="574">
        <f aca="true" t="shared" si="2" ref="B10:C17">SUM(D10,F10,H10,J10,N10,P10,R10,L10,T10,V10,X10,Z10,AB10,AD10)</f>
        <v>399</v>
      </c>
      <c r="C10" s="574">
        <f t="shared" si="2"/>
        <v>607</v>
      </c>
      <c r="D10" s="574">
        <v>5</v>
      </c>
      <c r="E10" s="574">
        <v>42</v>
      </c>
      <c r="F10" s="574">
        <v>2</v>
      </c>
      <c r="G10" s="574">
        <v>0</v>
      </c>
      <c r="H10" s="574">
        <v>10</v>
      </c>
      <c r="I10" s="574">
        <v>0</v>
      </c>
      <c r="J10" s="574">
        <v>1</v>
      </c>
      <c r="K10" s="574">
        <v>0</v>
      </c>
      <c r="L10" s="574">
        <v>2</v>
      </c>
      <c r="M10" s="574">
        <v>0</v>
      </c>
      <c r="N10" s="574">
        <v>1</v>
      </c>
      <c r="O10" s="574">
        <v>0</v>
      </c>
      <c r="P10" s="575">
        <v>2</v>
      </c>
      <c r="Q10" s="574">
        <v>0</v>
      </c>
      <c r="R10" s="574">
        <v>8</v>
      </c>
      <c r="S10" s="574">
        <v>19</v>
      </c>
      <c r="T10" s="574">
        <v>160</v>
      </c>
      <c r="U10" s="574">
        <v>377</v>
      </c>
      <c r="V10" s="574">
        <v>0</v>
      </c>
      <c r="W10" s="574">
        <v>0</v>
      </c>
      <c r="X10" s="574">
        <v>46</v>
      </c>
      <c r="Y10" s="574">
        <v>19</v>
      </c>
      <c r="Z10" s="574">
        <v>9</v>
      </c>
      <c r="AA10" s="574">
        <v>0</v>
      </c>
      <c r="AB10" s="574">
        <v>3</v>
      </c>
      <c r="AC10" s="574">
        <v>19</v>
      </c>
      <c r="AD10" s="574">
        <v>150</v>
      </c>
      <c r="AE10" s="446">
        <v>131</v>
      </c>
    </row>
    <row r="11" spans="1:31" ht="28.5" customHeight="1">
      <c r="A11" s="407" t="s">
        <v>276</v>
      </c>
      <c r="B11" s="446">
        <f t="shared" si="2"/>
        <v>136</v>
      </c>
      <c r="C11" s="446">
        <f t="shared" si="2"/>
        <v>230</v>
      </c>
      <c r="D11" s="446">
        <v>0</v>
      </c>
      <c r="E11" s="446">
        <v>0</v>
      </c>
      <c r="F11" s="446">
        <v>0</v>
      </c>
      <c r="G11" s="446">
        <v>0</v>
      </c>
      <c r="H11" s="446">
        <v>7</v>
      </c>
      <c r="I11" s="446">
        <v>19</v>
      </c>
      <c r="J11" s="446">
        <v>0</v>
      </c>
      <c r="K11" s="446">
        <v>0</v>
      </c>
      <c r="L11" s="446">
        <v>0</v>
      </c>
      <c r="M11" s="446">
        <v>0</v>
      </c>
      <c r="N11" s="446">
        <v>0</v>
      </c>
      <c r="O11" s="446">
        <v>0</v>
      </c>
      <c r="P11" s="447">
        <v>0</v>
      </c>
      <c r="Q11" s="446">
        <v>0</v>
      </c>
      <c r="R11" s="446">
        <v>4</v>
      </c>
      <c r="S11" s="446">
        <v>0</v>
      </c>
      <c r="T11" s="446">
        <v>70</v>
      </c>
      <c r="U11" s="446">
        <v>137</v>
      </c>
      <c r="V11" s="446">
        <v>0</v>
      </c>
      <c r="W11" s="446">
        <v>0</v>
      </c>
      <c r="X11" s="446">
        <v>18</v>
      </c>
      <c r="Y11" s="446">
        <v>0</v>
      </c>
      <c r="Z11" s="446">
        <v>1</v>
      </c>
      <c r="AA11" s="446">
        <v>0</v>
      </c>
      <c r="AB11" s="446">
        <v>0</v>
      </c>
      <c r="AC11" s="446">
        <v>0</v>
      </c>
      <c r="AD11" s="446">
        <v>36</v>
      </c>
      <c r="AE11" s="446">
        <v>74</v>
      </c>
    </row>
    <row r="12" spans="1:31" ht="28.5" customHeight="1">
      <c r="A12" s="407" t="s">
        <v>277</v>
      </c>
      <c r="B12" s="446">
        <f t="shared" si="2"/>
        <v>95</v>
      </c>
      <c r="C12" s="446">
        <f t="shared" si="2"/>
        <v>157</v>
      </c>
      <c r="D12" s="446">
        <v>0</v>
      </c>
      <c r="E12" s="446">
        <v>0</v>
      </c>
      <c r="F12" s="446">
        <v>0</v>
      </c>
      <c r="G12" s="446">
        <v>0</v>
      </c>
      <c r="H12" s="446">
        <v>7</v>
      </c>
      <c r="I12" s="446">
        <v>0</v>
      </c>
      <c r="J12" s="446">
        <v>0</v>
      </c>
      <c r="K12" s="446">
        <v>0</v>
      </c>
      <c r="L12" s="446">
        <v>0</v>
      </c>
      <c r="M12" s="446">
        <v>0</v>
      </c>
      <c r="N12" s="446">
        <v>1</v>
      </c>
      <c r="O12" s="446">
        <v>0</v>
      </c>
      <c r="P12" s="447">
        <v>2</v>
      </c>
      <c r="Q12" s="446">
        <v>0</v>
      </c>
      <c r="R12" s="446">
        <v>0</v>
      </c>
      <c r="S12" s="446">
        <v>0</v>
      </c>
      <c r="T12" s="446">
        <v>38</v>
      </c>
      <c r="U12" s="446">
        <v>100</v>
      </c>
      <c r="V12" s="446">
        <v>0</v>
      </c>
      <c r="W12" s="446">
        <v>0</v>
      </c>
      <c r="X12" s="446">
        <v>13</v>
      </c>
      <c r="Y12" s="446">
        <v>0</v>
      </c>
      <c r="Z12" s="446">
        <v>2</v>
      </c>
      <c r="AA12" s="446">
        <v>0</v>
      </c>
      <c r="AB12" s="446">
        <v>2</v>
      </c>
      <c r="AC12" s="446">
        <v>0</v>
      </c>
      <c r="AD12" s="446">
        <v>30</v>
      </c>
      <c r="AE12" s="446">
        <v>57</v>
      </c>
    </row>
    <row r="13" spans="1:31" ht="28.5" customHeight="1">
      <c r="A13" s="407" t="s">
        <v>278</v>
      </c>
      <c r="B13" s="446">
        <f t="shared" si="2"/>
        <v>173</v>
      </c>
      <c r="C13" s="446">
        <f t="shared" si="2"/>
        <v>180</v>
      </c>
      <c r="D13" s="446">
        <v>0</v>
      </c>
      <c r="E13" s="446">
        <v>0</v>
      </c>
      <c r="F13" s="446">
        <v>1</v>
      </c>
      <c r="G13" s="446">
        <v>0</v>
      </c>
      <c r="H13" s="446">
        <v>17</v>
      </c>
      <c r="I13" s="446">
        <v>19</v>
      </c>
      <c r="J13" s="446">
        <v>1</v>
      </c>
      <c r="K13" s="446">
        <v>0</v>
      </c>
      <c r="L13" s="446">
        <v>0</v>
      </c>
      <c r="M13" s="446">
        <v>0</v>
      </c>
      <c r="N13" s="446">
        <v>0</v>
      </c>
      <c r="O13" s="446">
        <v>0</v>
      </c>
      <c r="P13" s="447">
        <v>0</v>
      </c>
      <c r="Q13" s="446">
        <v>0</v>
      </c>
      <c r="R13" s="446">
        <v>3</v>
      </c>
      <c r="S13" s="446">
        <v>7</v>
      </c>
      <c r="T13" s="446">
        <v>83</v>
      </c>
      <c r="U13" s="446">
        <v>135</v>
      </c>
      <c r="V13" s="446">
        <v>0</v>
      </c>
      <c r="W13" s="446">
        <v>0</v>
      </c>
      <c r="X13" s="446">
        <v>26</v>
      </c>
      <c r="Y13" s="446">
        <v>0</v>
      </c>
      <c r="Z13" s="446">
        <v>6</v>
      </c>
      <c r="AA13" s="446">
        <v>0</v>
      </c>
      <c r="AB13" s="446">
        <v>0</v>
      </c>
      <c r="AC13" s="446">
        <v>0</v>
      </c>
      <c r="AD13" s="446">
        <v>36</v>
      </c>
      <c r="AE13" s="446">
        <v>19</v>
      </c>
    </row>
    <row r="14" spans="1:31" ht="28.5" customHeight="1">
      <c r="A14" s="407" t="s">
        <v>279</v>
      </c>
      <c r="B14" s="446">
        <f t="shared" si="2"/>
        <v>21</v>
      </c>
      <c r="C14" s="446">
        <f t="shared" si="2"/>
        <v>19</v>
      </c>
      <c r="D14" s="446">
        <v>0</v>
      </c>
      <c r="E14" s="446">
        <v>0</v>
      </c>
      <c r="F14" s="446">
        <v>0</v>
      </c>
      <c r="G14" s="446">
        <v>0</v>
      </c>
      <c r="H14" s="446">
        <v>3</v>
      </c>
      <c r="I14" s="446">
        <v>19</v>
      </c>
      <c r="J14" s="446">
        <v>0</v>
      </c>
      <c r="K14" s="446">
        <v>0</v>
      </c>
      <c r="L14" s="446">
        <v>0</v>
      </c>
      <c r="M14" s="446">
        <v>0</v>
      </c>
      <c r="N14" s="446">
        <v>0</v>
      </c>
      <c r="O14" s="446">
        <v>0</v>
      </c>
      <c r="P14" s="447">
        <v>0</v>
      </c>
      <c r="Q14" s="446">
        <v>0</v>
      </c>
      <c r="R14" s="446">
        <v>0</v>
      </c>
      <c r="S14" s="446">
        <v>0</v>
      </c>
      <c r="T14" s="446">
        <v>8</v>
      </c>
      <c r="U14" s="446">
        <v>0</v>
      </c>
      <c r="V14" s="446">
        <v>0</v>
      </c>
      <c r="W14" s="446">
        <v>0</v>
      </c>
      <c r="X14" s="446">
        <v>5</v>
      </c>
      <c r="Y14" s="446">
        <v>0</v>
      </c>
      <c r="Z14" s="446">
        <v>0</v>
      </c>
      <c r="AA14" s="446">
        <v>0</v>
      </c>
      <c r="AB14" s="446">
        <v>0</v>
      </c>
      <c r="AC14" s="446">
        <v>0</v>
      </c>
      <c r="AD14" s="446">
        <v>5</v>
      </c>
      <c r="AE14" s="446">
        <v>0</v>
      </c>
    </row>
    <row r="15" spans="1:31" ht="28.5" customHeight="1">
      <c r="A15" s="407" t="s">
        <v>280</v>
      </c>
      <c r="B15" s="446">
        <f>SUM(D15,F15,H15,J15,N15,P15,R15,L15,T15,V15,X15,Z15,AB15,AD15)</f>
        <v>129</v>
      </c>
      <c r="C15" s="446">
        <f t="shared" si="2"/>
        <v>211</v>
      </c>
      <c r="D15" s="446">
        <v>0</v>
      </c>
      <c r="E15" s="446">
        <v>0</v>
      </c>
      <c r="F15" s="446">
        <v>1</v>
      </c>
      <c r="G15" s="446">
        <v>0</v>
      </c>
      <c r="H15" s="446">
        <v>8</v>
      </c>
      <c r="I15" s="446">
        <v>0</v>
      </c>
      <c r="J15" s="446">
        <v>0</v>
      </c>
      <c r="K15" s="446">
        <v>0</v>
      </c>
      <c r="L15" s="446">
        <v>0</v>
      </c>
      <c r="M15" s="446">
        <v>0</v>
      </c>
      <c r="N15" s="446">
        <v>0</v>
      </c>
      <c r="O15" s="446">
        <v>0</v>
      </c>
      <c r="P15" s="447">
        <v>1</v>
      </c>
      <c r="Q15" s="446">
        <v>0</v>
      </c>
      <c r="R15" s="446">
        <v>1</v>
      </c>
      <c r="S15" s="446">
        <v>0</v>
      </c>
      <c r="T15" s="446">
        <v>41</v>
      </c>
      <c r="U15" s="446">
        <v>137</v>
      </c>
      <c r="V15" s="446">
        <v>0</v>
      </c>
      <c r="W15" s="446">
        <v>0</v>
      </c>
      <c r="X15" s="446">
        <v>17</v>
      </c>
      <c r="Y15" s="446">
        <v>0</v>
      </c>
      <c r="Z15" s="446">
        <v>4</v>
      </c>
      <c r="AA15" s="446">
        <v>0</v>
      </c>
      <c r="AB15" s="446">
        <v>0</v>
      </c>
      <c r="AC15" s="446">
        <v>0</v>
      </c>
      <c r="AD15" s="446">
        <v>56</v>
      </c>
      <c r="AE15" s="446">
        <v>74</v>
      </c>
    </row>
    <row r="16" spans="1:31" ht="28.5" customHeight="1">
      <c r="A16" s="407" t="s">
        <v>281</v>
      </c>
      <c r="B16" s="473">
        <f t="shared" si="2"/>
        <v>245</v>
      </c>
      <c r="C16" s="473">
        <f t="shared" si="2"/>
        <v>338</v>
      </c>
      <c r="D16" s="408">
        <v>1</v>
      </c>
      <c r="E16" s="408">
        <v>5</v>
      </c>
      <c r="F16" s="409">
        <v>0</v>
      </c>
      <c r="G16" s="409">
        <v>0</v>
      </c>
      <c r="H16" s="409">
        <v>2</v>
      </c>
      <c r="I16" s="409">
        <v>0</v>
      </c>
      <c r="J16" s="408">
        <v>1</v>
      </c>
      <c r="K16" s="409">
        <v>0</v>
      </c>
      <c r="L16" s="409">
        <v>0</v>
      </c>
      <c r="M16" s="409">
        <v>0</v>
      </c>
      <c r="N16" s="409">
        <v>0</v>
      </c>
      <c r="O16" s="409">
        <v>0</v>
      </c>
      <c r="P16" s="410">
        <v>0</v>
      </c>
      <c r="Q16" s="409">
        <v>0</v>
      </c>
      <c r="R16" s="408">
        <v>8</v>
      </c>
      <c r="S16" s="409">
        <v>37</v>
      </c>
      <c r="T16" s="408">
        <v>127</v>
      </c>
      <c r="U16" s="408">
        <v>264</v>
      </c>
      <c r="V16" s="409">
        <v>0</v>
      </c>
      <c r="W16" s="409">
        <v>0</v>
      </c>
      <c r="X16" s="408">
        <v>20</v>
      </c>
      <c r="Y16" s="409">
        <v>0</v>
      </c>
      <c r="Z16" s="408">
        <v>5</v>
      </c>
      <c r="AA16" s="409">
        <v>0</v>
      </c>
      <c r="AB16" s="409">
        <v>1</v>
      </c>
      <c r="AC16" s="409">
        <v>0</v>
      </c>
      <c r="AD16" s="408">
        <v>80</v>
      </c>
      <c r="AE16" s="408">
        <v>32</v>
      </c>
    </row>
    <row r="17" spans="1:31" ht="28.5" customHeight="1" thickBot="1">
      <c r="A17" s="411" t="s">
        <v>11</v>
      </c>
      <c r="B17" s="473">
        <f t="shared" si="2"/>
        <v>269</v>
      </c>
      <c r="C17" s="473">
        <f t="shared" si="2"/>
        <v>448</v>
      </c>
      <c r="D17" s="412">
        <v>0</v>
      </c>
      <c r="E17" s="412">
        <v>0</v>
      </c>
      <c r="F17" s="412">
        <v>0</v>
      </c>
      <c r="G17" s="412">
        <v>0</v>
      </c>
      <c r="H17" s="413">
        <v>5</v>
      </c>
      <c r="I17" s="412">
        <v>0</v>
      </c>
      <c r="J17" s="413">
        <v>1</v>
      </c>
      <c r="K17" s="412">
        <v>0</v>
      </c>
      <c r="L17" s="412">
        <v>0</v>
      </c>
      <c r="M17" s="412">
        <v>0</v>
      </c>
      <c r="N17" s="412">
        <v>0</v>
      </c>
      <c r="O17" s="412">
        <v>0</v>
      </c>
      <c r="P17" s="414">
        <v>1</v>
      </c>
      <c r="Q17" s="412">
        <v>0</v>
      </c>
      <c r="R17" s="413">
        <v>6</v>
      </c>
      <c r="S17" s="412">
        <v>19</v>
      </c>
      <c r="T17" s="413">
        <v>122</v>
      </c>
      <c r="U17" s="413">
        <v>295</v>
      </c>
      <c r="V17" s="412">
        <v>0</v>
      </c>
      <c r="W17" s="412">
        <v>0</v>
      </c>
      <c r="X17" s="413">
        <v>23</v>
      </c>
      <c r="Y17" s="412">
        <v>0</v>
      </c>
      <c r="Z17" s="413">
        <v>7</v>
      </c>
      <c r="AA17" s="412">
        <v>0</v>
      </c>
      <c r="AB17" s="413">
        <v>1</v>
      </c>
      <c r="AC17" s="412">
        <v>0</v>
      </c>
      <c r="AD17" s="413">
        <v>103</v>
      </c>
      <c r="AE17" s="413">
        <v>134</v>
      </c>
    </row>
    <row r="18" spans="1:31" ht="24" customHeight="1">
      <c r="A18" s="821" t="s">
        <v>739</v>
      </c>
      <c r="B18" s="821"/>
      <c r="C18" s="821"/>
      <c r="D18" s="821"/>
      <c r="E18" s="438"/>
      <c r="F18" s="438"/>
      <c r="G18" s="438"/>
      <c r="H18" s="438"/>
      <c r="I18" s="438"/>
      <c r="J18" s="438"/>
      <c r="K18" s="438"/>
      <c r="L18" s="438"/>
      <c r="M18" s="438"/>
      <c r="N18" s="442"/>
      <c r="O18" s="442"/>
      <c r="P18" s="438"/>
      <c r="Q18" s="438"/>
      <c r="R18" s="438"/>
      <c r="S18" s="438"/>
      <c r="T18" s="438"/>
      <c r="U18" s="438"/>
      <c r="V18" s="438"/>
      <c r="W18" s="438"/>
      <c r="X18" s="438"/>
      <c r="Y18" s="438"/>
      <c r="Z18" s="438"/>
      <c r="AA18" s="438"/>
      <c r="AB18" s="443"/>
      <c r="AC18" s="438"/>
      <c r="AD18" s="438"/>
      <c r="AE18" s="438"/>
    </row>
    <row r="19" spans="1:31" ht="18" customHeight="1">
      <c r="A19" s="438" t="s">
        <v>740</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5" t="s">
        <v>738</v>
      </c>
    </row>
    <row r="21" spans="2:31" ht="12">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row>
    <row r="22" spans="1:31" s="12" customFormat="1" ht="24" customHeight="1">
      <c r="A22" s="395" t="s">
        <v>334</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row>
    <row r="23" spans="1:31" ht="15.75" customHeight="1" thickBot="1">
      <c r="A23" s="396"/>
      <c r="B23" s="396"/>
      <c r="C23" s="396"/>
      <c r="D23" s="396"/>
      <c r="E23" s="396"/>
      <c r="F23" s="396"/>
      <c r="G23" s="396"/>
      <c r="H23" s="396"/>
      <c r="I23" s="396"/>
      <c r="J23" s="396"/>
      <c r="K23" s="396"/>
      <c r="L23" s="397"/>
      <c r="M23" s="396"/>
      <c r="N23" s="396"/>
      <c r="O23" s="396"/>
      <c r="P23" s="396"/>
      <c r="Q23" s="396"/>
      <c r="R23" s="396"/>
      <c r="S23" s="396"/>
      <c r="T23" s="396"/>
      <c r="U23" s="396"/>
      <c r="V23" s="396"/>
      <c r="W23" s="396"/>
      <c r="X23" s="396"/>
      <c r="Y23" s="396"/>
      <c r="Z23" s="396"/>
      <c r="AA23" s="396"/>
      <c r="AB23" s="396"/>
      <c r="AC23" s="396"/>
      <c r="AD23" s="396"/>
      <c r="AE23" s="397" t="s">
        <v>335</v>
      </c>
    </row>
    <row r="24" spans="1:31" s="3" customFormat="1" ht="25.5" customHeight="1">
      <c r="A24" s="398" t="s">
        <v>336</v>
      </c>
      <c r="B24" s="822" t="s">
        <v>5</v>
      </c>
      <c r="C24" s="823"/>
      <c r="D24" s="822" t="s">
        <v>250</v>
      </c>
      <c r="E24" s="823"/>
      <c r="F24" s="822" t="s">
        <v>251</v>
      </c>
      <c r="G24" s="823"/>
      <c r="H24" s="822" t="s">
        <v>12</v>
      </c>
      <c r="I24" s="823"/>
      <c r="J24" s="822" t="s">
        <v>337</v>
      </c>
      <c r="K24" s="823"/>
      <c r="L24" s="822" t="s">
        <v>338</v>
      </c>
      <c r="M24" s="823"/>
      <c r="N24" s="822" t="s">
        <v>255</v>
      </c>
      <c r="O24" s="826"/>
      <c r="P24" s="822" t="s">
        <v>339</v>
      </c>
      <c r="Q24" s="823"/>
      <c r="R24" s="822" t="s">
        <v>257</v>
      </c>
      <c r="S24" s="823"/>
      <c r="T24" s="822" t="s">
        <v>258</v>
      </c>
      <c r="U24" s="823"/>
      <c r="V24" s="822" t="s">
        <v>387</v>
      </c>
      <c r="W24" s="823"/>
      <c r="X24" s="822" t="s">
        <v>259</v>
      </c>
      <c r="Y24" s="823"/>
      <c r="Z24" s="822" t="s">
        <v>260</v>
      </c>
      <c r="AA24" s="823"/>
      <c r="AB24" s="822" t="s">
        <v>340</v>
      </c>
      <c r="AC24" s="823"/>
      <c r="AD24" s="822" t="s">
        <v>341</v>
      </c>
      <c r="AE24" s="826"/>
    </row>
    <row r="25" spans="1:31" s="3" customFormat="1" ht="42.75" customHeight="1">
      <c r="A25" s="399"/>
      <c r="B25" s="824"/>
      <c r="C25" s="825"/>
      <c r="D25" s="824"/>
      <c r="E25" s="825"/>
      <c r="F25" s="824"/>
      <c r="G25" s="825"/>
      <c r="H25" s="824"/>
      <c r="I25" s="825"/>
      <c r="J25" s="824"/>
      <c r="K25" s="825"/>
      <c r="L25" s="824"/>
      <c r="M25" s="825"/>
      <c r="N25" s="824"/>
      <c r="O25" s="827"/>
      <c r="P25" s="824"/>
      <c r="Q25" s="825"/>
      <c r="R25" s="824"/>
      <c r="S25" s="825"/>
      <c r="T25" s="824"/>
      <c r="U25" s="825"/>
      <c r="V25" s="824"/>
      <c r="W25" s="825"/>
      <c r="X25" s="824"/>
      <c r="Y25" s="825"/>
      <c r="Z25" s="824"/>
      <c r="AA25" s="825"/>
      <c r="AB25" s="824"/>
      <c r="AC25" s="825"/>
      <c r="AD25" s="824"/>
      <c r="AE25" s="827"/>
    </row>
    <row r="26" spans="1:31" s="3" customFormat="1" ht="25.5" customHeight="1">
      <c r="A26" s="400"/>
      <c r="B26" s="401" t="s">
        <v>342</v>
      </c>
      <c r="C26" s="401" t="s">
        <v>269</v>
      </c>
      <c r="D26" s="401" t="s">
        <v>342</v>
      </c>
      <c r="E26" s="401" t="s">
        <v>269</v>
      </c>
      <c r="F26" s="401" t="s">
        <v>342</v>
      </c>
      <c r="G26" s="401" t="s">
        <v>269</v>
      </c>
      <c r="H26" s="401" t="s">
        <v>342</v>
      </c>
      <c r="I26" s="401" t="s">
        <v>269</v>
      </c>
      <c r="J26" s="401" t="s">
        <v>342</v>
      </c>
      <c r="K26" s="401" t="s">
        <v>269</v>
      </c>
      <c r="L26" s="401" t="s">
        <v>342</v>
      </c>
      <c r="M26" s="401" t="s">
        <v>269</v>
      </c>
      <c r="N26" s="401" t="s">
        <v>342</v>
      </c>
      <c r="O26" s="401" t="s">
        <v>269</v>
      </c>
      <c r="P26" s="402" t="s">
        <v>342</v>
      </c>
      <c r="Q26" s="401" t="s">
        <v>269</v>
      </c>
      <c r="R26" s="401" t="s">
        <v>342</v>
      </c>
      <c r="S26" s="401" t="s">
        <v>269</v>
      </c>
      <c r="T26" s="401" t="s">
        <v>342</v>
      </c>
      <c r="U26" s="401" t="s">
        <v>269</v>
      </c>
      <c r="V26" s="401" t="s">
        <v>342</v>
      </c>
      <c r="W26" s="401" t="s">
        <v>269</v>
      </c>
      <c r="X26" s="401" t="s">
        <v>342</v>
      </c>
      <c r="Y26" s="401" t="s">
        <v>269</v>
      </c>
      <c r="Z26" s="401" t="s">
        <v>342</v>
      </c>
      <c r="AA26" s="401" t="s">
        <v>269</v>
      </c>
      <c r="AB26" s="401" t="s">
        <v>342</v>
      </c>
      <c r="AC26" s="401" t="s">
        <v>269</v>
      </c>
      <c r="AD26" s="401" t="s">
        <v>342</v>
      </c>
      <c r="AE26" s="401" t="s">
        <v>269</v>
      </c>
    </row>
    <row r="27" spans="1:31" s="3" customFormat="1" ht="25.5" customHeight="1">
      <c r="A27" s="400"/>
      <c r="B27" s="401" t="s">
        <v>263</v>
      </c>
      <c r="C27" s="401" t="s">
        <v>271</v>
      </c>
      <c r="D27" s="401" t="s">
        <v>263</v>
      </c>
      <c r="E27" s="401" t="s">
        <v>271</v>
      </c>
      <c r="F27" s="401" t="s">
        <v>263</v>
      </c>
      <c r="G27" s="401" t="s">
        <v>271</v>
      </c>
      <c r="H27" s="401" t="s">
        <v>263</v>
      </c>
      <c r="I27" s="401" t="s">
        <v>271</v>
      </c>
      <c r="J27" s="401" t="s">
        <v>263</v>
      </c>
      <c r="K27" s="401" t="s">
        <v>271</v>
      </c>
      <c r="L27" s="401" t="s">
        <v>263</v>
      </c>
      <c r="M27" s="401" t="s">
        <v>271</v>
      </c>
      <c r="N27" s="401" t="s">
        <v>263</v>
      </c>
      <c r="O27" s="401" t="s">
        <v>271</v>
      </c>
      <c r="P27" s="403" t="s">
        <v>263</v>
      </c>
      <c r="Q27" s="401" t="s">
        <v>271</v>
      </c>
      <c r="R27" s="401" t="s">
        <v>263</v>
      </c>
      <c r="S27" s="401" t="s">
        <v>271</v>
      </c>
      <c r="T27" s="401" t="s">
        <v>263</v>
      </c>
      <c r="U27" s="401" t="s">
        <v>271</v>
      </c>
      <c r="V27" s="401" t="s">
        <v>263</v>
      </c>
      <c r="W27" s="401" t="s">
        <v>271</v>
      </c>
      <c r="X27" s="401" t="s">
        <v>263</v>
      </c>
      <c r="Y27" s="401" t="s">
        <v>271</v>
      </c>
      <c r="Z27" s="401" t="s">
        <v>263</v>
      </c>
      <c r="AA27" s="401" t="s">
        <v>271</v>
      </c>
      <c r="AB27" s="401" t="s">
        <v>263</v>
      </c>
      <c r="AC27" s="401" t="s">
        <v>271</v>
      </c>
      <c r="AD27" s="401" t="s">
        <v>263</v>
      </c>
      <c r="AE27" s="401" t="s">
        <v>271</v>
      </c>
    </row>
    <row r="28" spans="1:31" s="3" customFormat="1" ht="25.5" customHeight="1">
      <c r="A28" s="404" t="s">
        <v>284</v>
      </c>
      <c r="B28" s="405" t="s">
        <v>273</v>
      </c>
      <c r="C28" s="405" t="s">
        <v>273</v>
      </c>
      <c r="D28" s="405" t="s">
        <v>273</v>
      </c>
      <c r="E28" s="405" t="s">
        <v>273</v>
      </c>
      <c r="F28" s="405" t="s">
        <v>273</v>
      </c>
      <c r="G28" s="405" t="s">
        <v>273</v>
      </c>
      <c r="H28" s="405" t="s">
        <v>273</v>
      </c>
      <c r="I28" s="405" t="s">
        <v>273</v>
      </c>
      <c r="J28" s="405" t="s">
        <v>273</v>
      </c>
      <c r="K28" s="405" t="s">
        <v>273</v>
      </c>
      <c r="L28" s="405" t="s">
        <v>273</v>
      </c>
      <c r="M28" s="405" t="s">
        <v>273</v>
      </c>
      <c r="N28" s="405" t="s">
        <v>273</v>
      </c>
      <c r="O28" s="405" t="s">
        <v>273</v>
      </c>
      <c r="P28" s="406" t="s">
        <v>273</v>
      </c>
      <c r="Q28" s="405" t="s">
        <v>273</v>
      </c>
      <c r="R28" s="405" t="s">
        <v>273</v>
      </c>
      <c r="S28" s="405" t="s">
        <v>273</v>
      </c>
      <c r="T28" s="405" t="s">
        <v>273</v>
      </c>
      <c r="U28" s="405" t="s">
        <v>273</v>
      </c>
      <c r="V28" s="405" t="s">
        <v>273</v>
      </c>
      <c r="W28" s="405" t="s">
        <v>273</v>
      </c>
      <c r="X28" s="405" t="s">
        <v>273</v>
      </c>
      <c r="Y28" s="405" t="s">
        <v>273</v>
      </c>
      <c r="Z28" s="405" t="s">
        <v>273</v>
      </c>
      <c r="AA28" s="405" t="s">
        <v>273</v>
      </c>
      <c r="AB28" s="405" t="s">
        <v>273</v>
      </c>
      <c r="AC28" s="405" t="s">
        <v>273</v>
      </c>
      <c r="AD28" s="405" t="s">
        <v>273</v>
      </c>
      <c r="AE28" s="405" t="s">
        <v>273</v>
      </c>
    </row>
    <row r="29" spans="1:31" ht="28.5" customHeight="1">
      <c r="A29" s="407" t="s">
        <v>5</v>
      </c>
      <c r="B29" s="408">
        <f>SUM(B31:B38)</f>
        <v>1502</v>
      </c>
      <c r="C29" s="408">
        <f aca="true" t="shared" si="3" ref="C29:AE29">SUM(C31:C38)</f>
        <v>2424</v>
      </c>
      <c r="D29" s="408">
        <f t="shared" si="3"/>
        <v>7</v>
      </c>
      <c r="E29" s="408">
        <f t="shared" si="3"/>
        <v>47</v>
      </c>
      <c r="F29" s="408">
        <f t="shared" si="3"/>
        <v>4</v>
      </c>
      <c r="G29" s="408">
        <f t="shared" si="3"/>
        <v>0</v>
      </c>
      <c r="H29" s="408">
        <f t="shared" si="3"/>
        <v>61</v>
      </c>
      <c r="I29" s="408">
        <f t="shared" si="3"/>
        <v>57</v>
      </c>
      <c r="J29" s="408">
        <f t="shared" si="3"/>
        <v>4</v>
      </c>
      <c r="K29" s="408">
        <f t="shared" si="3"/>
        <v>0</v>
      </c>
      <c r="L29" s="408">
        <f t="shared" si="3"/>
        <v>1</v>
      </c>
      <c r="M29" s="408">
        <f t="shared" si="3"/>
        <v>0</v>
      </c>
      <c r="N29" s="408">
        <f t="shared" si="3"/>
        <v>1</v>
      </c>
      <c r="O29" s="408">
        <f t="shared" si="3"/>
        <v>0</v>
      </c>
      <c r="P29" s="408">
        <f t="shared" si="3"/>
        <v>6</v>
      </c>
      <c r="Q29" s="408">
        <f t="shared" si="3"/>
        <v>0</v>
      </c>
      <c r="R29" s="408">
        <f t="shared" si="3"/>
        <v>28</v>
      </c>
      <c r="S29" s="408">
        <f t="shared" si="3"/>
        <v>64</v>
      </c>
      <c r="T29" s="408">
        <f t="shared" si="3"/>
        <v>640</v>
      </c>
      <c r="U29" s="408">
        <f t="shared" si="3"/>
        <v>1618</v>
      </c>
      <c r="V29" s="408">
        <f t="shared" si="3"/>
        <v>0</v>
      </c>
      <c r="W29" s="408">
        <f t="shared" si="3"/>
        <v>0</v>
      </c>
      <c r="X29" s="408">
        <f t="shared" si="3"/>
        <v>154</v>
      </c>
      <c r="Y29" s="408">
        <f t="shared" si="3"/>
        <v>19</v>
      </c>
      <c r="Z29" s="408">
        <f t="shared" si="3"/>
        <v>35</v>
      </c>
      <c r="AA29" s="408">
        <f t="shared" si="3"/>
        <v>0</v>
      </c>
      <c r="AB29" s="408">
        <f t="shared" si="3"/>
        <v>7</v>
      </c>
      <c r="AC29" s="408">
        <f t="shared" si="3"/>
        <v>19</v>
      </c>
      <c r="AD29" s="408">
        <f t="shared" si="3"/>
        <v>554</v>
      </c>
      <c r="AE29" s="408">
        <f t="shared" si="3"/>
        <v>600</v>
      </c>
    </row>
    <row r="30" spans="1:31" ht="28.5" customHeight="1">
      <c r="A30" s="407"/>
      <c r="B30" s="419"/>
      <c r="C30" s="420"/>
      <c r="D30" s="420"/>
      <c r="E30" s="420"/>
      <c r="F30" s="420"/>
      <c r="G30" s="420"/>
      <c r="H30" s="420"/>
      <c r="I30" s="420"/>
      <c r="J30" s="420"/>
      <c r="K30" s="420"/>
      <c r="L30" s="420"/>
      <c r="M30" s="420"/>
      <c r="N30" s="420"/>
      <c r="O30" s="420"/>
      <c r="P30" s="421"/>
      <c r="Q30" s="420"/>
      <c r="R30" s="419"/>
      <c r="S30" s="420"/>
      <c r="T30" s="419"/>
      <c r="U30" s="420"/>
      <c r="V30" s="420"/>
      <c r="W30" s="420"/>
      <c r="X30" s="419"/>
      <c r="Y30" s="420"/>
      <c r="Z30" s="419"/>
      <c r="AA30" s="420"/>
      <c r="AB30" s="419"/>
      <c r="AC30" s="420"/>
      <c r="AD30" s="419"/>
      <c r="AE30" s="420"/>
    </row>
    <row r="31" spans="1:31" ht="28.5" customHeight="1">
      <c r="A31" s="407" t="s">
        <v>274</v>
      </c>
      <c r="B31" s="420">
        <f>SUM(D31,F31,H31,J31,N31,P31,R31,L31,T31,V31,X31,Z31,AB31,AD31)</f>
        <v>402</v>
      </c>
      <c r="C31" s="420">
        <f>SUM(E31,G31,I31,K31,O31,Q31,S31,M31,U31,W31,Y31,AA31,AC31,AE31)</f>
        <v>654</v>
      </c>
      <c r="D31" s="420">
        <v>6</v>
      </c>
      <c r="E31" s="420">
        <v>42</v>
      </c>
      <c r="F31" s="420">
        <v>2</v>
      </c>
      <c r="G31" s="422" t="s">
        <v>30</v>
      </c>
      <c r="H31" s="420">
        <v>9</v>
      </c>
      <c r="I31" s="422" t="s">
        <v>30</v>
      </c>
      <c r="J31" s="420">
        <v>1</v>
      </c>
      <c r="K31" s="422" t="s">
        <v>30</v>
      </c>
      <c r="L31" s="420">
        <v>1</v>
      </c>
      <c r="M31" s="422" t="s">
        <v>30</v>
      </c>
      <c r="N31" s="420">
        <v>1</v>
      </c>
      <c r="O31" s="422" t="s">
        <v>30</v>
      </c>
      <c r="P31" s="421">
        <v>2</v>
      </c>
      <c r="Q31" s="422" t="s">
        <v>30</v>
      </c>
      <c r="R31" s="420">
        <v>8</v>
      </c>
      <c r="S31" s="420">
        <v>19</v>
      </c>
      <c r="T31" s="420">
        <v>158</v>
      </c>
      <c r="U31" s="420">
        <v>421</v>
      </c>
      <c r="V31" s="422" t="s">
        <v>30</v>
      </c>
      <c r="W31" s="422" t="s">
        <v>30</v>
      </c>
      <c r="X31" s="420">
        <v>43</v>
      </c>
      <c r="Y31" s="422">
        <v>19</v>
      </c>
      <c r="Z31" s="420">
        <v>9</v>
      </c>
      <c r="AA31" s="422" t="s">
        <v>30</v>
      </c>
      <c r="AB31" s="420">
        <v>2</v>
      </c>
      <c r="AC31" s="420">
        <v>19</v>
      </c>
      <c r="AD31" s="420">
        <v>160</v>
      </c>
      <c r="AE31" s="420">
        <v>134</v>
      </c>
    </row>
    <row r="32" spans="1:31" ht="28.5" customHeight="1">
      <c r="A32" s="407" t="s">
        <v>276</v>
      </c>
      <c r="B32" s="420">
        <f>SUM(D32,F32,H32,J32,N32,P32,R32,L32,T32,V32,X32,Z32,AB32,AD32)</f>
        <v>140</v>
      </c>
      <c r="C32" s="420">
        <f>SUM(E32,G32,I32,K32,O32,Q32,S32,M32,U32,W32,Y32,AA32,AC32,AE32)</f>
        <v>305</v>
      </c>
      <c r="D32" s="422" t="s">
        <v>30</v>
      </c>
      <c r="E32" s="422" t="s">
        <v>30</v>
      </c>
      <c r="F32" s="422" t="s">
        <v>30</v>
      </c>
      <c r="G32" s="422" t="s">
        <v>30</v>
      </c>
      <c r="H32" s="420">
        <v>8</v>
      </c>
      <c r="I32" s="420">
        <v>19</v>
      </c>
      <c r="J32" s="422" t="s">
        <v>30</v>
      </c>
      <c r="K32" s="422" t="s">
        <v>30</v>
      </c>
      <c r="L32" s="422" t="s">
        <v>30</v>
      </c>
      <c r="M32" s="422" t="s">
        <v>30</v>
      </c>
      <c r="N32" s="422" t="s">
        <v>30</v>
      </c>
      <c r="O32" s="422" t="s">
        <v>30</v>
      </c>
      <c r="P32" s="423" t="s">
        <v>30</v>
      </c>
      <c r="Q32" s="422" t="s">
        <v>30</v>
      </c>
      <c r="R32" s="420">
        <v>4</v>
      </c>
      <c r="S32" s="422" t="s">
        <v>30</v>
      </c>
      <c r="T32" s="420">
        <v>70</v>
      </c>
      <c r="U32" s="420">
        <v>193</v>
      </c>
      <c r="V32" s="422" t="s">
        <v>30</v>
      </c>
      <c r="W32" s="422" t="s">
        <v>30</v>
      </c>
      <c r="X32" s="420">
        <v>16</v>
      </c>
      <c r="Y32" s="422" t="s">
        <v>30</v>
      </c>
      <c r="Z32" s="420">
        <v>1</v>
      </c>
      <c r="AA32" s="422" t="s">
        <v>30</v>
      </c>
      <c r="AB32" s="422" t="s">
        <v>30</v>
      </c>
      <c r="AC32" s="422" t="s">
        <v>30</v>
      </c>
      <c r="AD32" s="420">
        <v>41</v>
      </c>
      <c r="AE32" s="420">
        <v>93</v>
      </c>
    </row>
    <row r="33" spans="1:31" ht="28.5" customHeight="1">
      <c r="A33" s="407" t="s">
        <v>277</v>
      </c>
      <c r="B33" s="420">
        <f aca="true" t="shared" si="4" ref="B33:B38">SUM(D33,F33,H33,J33,N33,P33,R33,L33,T33,V33,X33,Z33,AB33,AD33)</f>
        <v>96</v>
      </c>
      <c r="C33" s="420">
        <f aca="true" t="shared" si="5" ref="C33:C38">SUM(E33,G33,I33,K33,O33,Q33,S33,M33,U33,W33,Y33,AA33,AC33,AE33)</f>
        <v>158</v>
      </c>
      <c r="D33" s="422" t="s">
        <v>30</v>
      </c>
      <c r="E33" s="422" t="s">
        <v>30</v>
      </c>
      <c r="F33" s="422" t="s">
        <v>30</v>
      </c>
      <c r="G33" s="422" t="s">
        <v>30</v>
      </c>
      <c r="H33" s="420">
        <v>9</v>
      </c>
      <c r="I33" s="422" t="s">
        <v>30</v>
      </c>
      <c r="J33" s="422" t="s">
        <v>30</v>
      </c>
      <c r="K33" s="422" t="s">
        <v>30</v>
      </c>
      <c r="L33" s="422" t="s">
        <v>30</v>
      </c>
      <c r="M33" s="422" t="s">
        <v>30</v>
      </c>
      <c r="N33" s="422" t="s">
        <v>30</v>
      </c>
      <c r="O33" s="422" t="s">
        <v>30</v>
      </c>
      <c r="P33" s="421">
        <v>2</v>
      </c>
      <c r="Q33" s="422" t="s">
        <v>30</v>
      </c>
      <c r="R33" s="422" t="s">
        <v>30</v>
      </c>
      <c r="S33" s="422" t="s">
        <v>30</v>
      </c>
      <c r="T33" s="420">
        <v>37</v>
      </c>
      <c r="U33" s="420">
        <v>101</v>
      </c>
      <c r="V33" s="422" t="s">
        <v>30</v>
      </c>
      <c r="W33" s="422" t="s">
        <v>30</v>
      </c>
      <c r="X33" s="420">
        <v>12</v>
      </c>
      <c r="Y33" s="422" t="s">
        <v>30</v>
      </c>
      <c r="Z33" s="420">
        <v>2</v>
      </c>
      <c r="AA33" s="422" t="s">
        <v>30</v>
      </c>
      <c r="AB33" s="422">
        <v>3</v>
      </c>
      <c r="AC33" s="422" t="s">
        <v>30</v>
      </c>
      <c r="AD33" s="420">
        <v>31</v>
      </c>
      <c r="AE33" s="420">
        <v>57</v>
      </c>
    </row>
    <row r="34" spans="1:31" ht="28.5" customHeight="1">
      <c r="A34" s="407" t="s">
        <v>278</v>
      </c>
      <c r="B34" s="420">
        <f t="shared" si="4"/>
        <v>177</v>
      </c>
      <c r="C34" s="420">
        <f t="shared" si="5"/>
        <v>211</v>
      </c>
      <c r="D34" s="422" t="s">
        <v>30</v>
      </c>
      <c r="E34" s="422" t="s">
        <v>30</v>
      </c>
      <c r="F34" s="420">
        <v>1</v>
      </c>
      <c r="G34" s="422" t="s">
        <v>30</v>
      </c>
      <c r="H34" s="420">
        <v>16</v>
      </c>
      <c r="I34" s="420">
        <v>19</v>
      </c>
      <c r="J34" s="420">
        <v>1</v>
      </c>
      <c r="K34" s="422" t="s">
        <v>30</v>
      </c>
      <c r="L34" s="422" t="s">
        <v>30</v>
      </c>
      <c r="M34" s="422" t="s">
        <v>30</v>
      </c>
      <c r="N34" s="422" t="s">
        <v>30</v>
      </c>
      <c r="O34" s="422" t="s">
        <v>30</v>
      </c>
      <c r="P34" s="423" t="s">
        <v>30</v>
      </c>
      <c r="Q34" s="422" t="s">
        <v>30</v>
      </c>
      <c r="R34" s="420">
        <v>3</v>
      </c>
      <c r="S34" s="420">
        <v>8</v>
      </c>
      <c r="T34" s="420">
        <v>83</v>
      </c>
      <c r="U34" s="420">
        <v>165</v>
      </c>
      <c r="V34" s="422" t="s">
        <v>30</v>
      </c>
      <c r="W34" s="422" t="s">
        <v>30</v>
      </c>
      <c r="X34" s="420">
        <v>25</v>
      </c>
      <c r="Y34" s="422" t="s">
        <v>30</v>
      </c>
      <c r="Z34" s="420">
        <v>7</v>
      </c>
      <c r="AA34" s="422" t="s">
        <v>30</v>
      </c>
      <c r="AB34" s="422" t="s">
        <v>30</v>
      </c>
      <c r="AC34" s="422" t="s">
        <v>30</v>
      </c>
      <c r="AD34" s="420">
        <v>41</v>
      </c>
      <c r="AE34" s="420">
        <v>19</v>
      </c>
    </row>
    <row r="35" spans="1:31" ht="28.5" customHeight="1">
      <c r="A35" s="407" t="s">
        <v>279</v>
      </c>
      <c r="B35" s="420">
        <f t="shared" si="4"/>
        <v>22</v>
      </c>
      <c r="C35" s="420">
        <f t="shared" si="5"/>
        <v>19</v>
      </c>
      <c r="D35" s="422" t="s">
        <v>30</v>
      </c>
      <c r="E35" s="422" t="s">
        <v>30</v>
      </c>
      <c r="F35" s="422" t="s">
        <v>30</v>
      </c>
      <c r="G35" s="422" t="s">
        <v>30</v>
      </c>
      <c r="H35" s="420">
        <v>3</v>
      </c>
      <c r="I35" s="420">
        <v>19</v>
      </c>
      <c r="J35" s="422" t="s">
        <v>30</v>
      </c>
      <c r="K35" s="422" t="s">
        <v>30</v>
      </c>
      <c r="L35" s="422" t="s">
        <v>30</v>
      </c>
      <c r="M35" s="422" t="s">
        <v>30</v>
      </c>
      <c r="N35" s="422" t="s">
        <v>30</v>
      </c>
      <c r="O35" s="422" t="s">
        <v>30</v>
      </c>
      <c r="P35" s="423" t="s">
        <v>30</v>
      </c>
      <c r="Q35" s="422" t="s">
        <v>30</v>
      </c>
      <c r="R35" s="422" t="s">
        <v>30</v>
      </c>
      <c r="S35" s="422" t="s">
        <v>30</v>
      </c>
      <c r="T35" s="420">
        <v>7</v>
      </c>
      <c r="U35" s="422" t="s">
        <v>30</v>
      </c>
      <c r="V35" s="422" t="s">
        <v>30</v>
      </c>
      <c r="W35" s="422" t="s">
        <v>30</v>
      </c>
      <c r="X35" s="420">
        <v>5</v>
      </c>
      <c r="Y35" s="422" t="s">
        <v>30</v>
      </c>
      <c r="Z35" s="422" t="s">
        <v>30</v>
      </c>
      <c r="AA35" s="422" t="s">
        <v>30</v>
      </c>
      <c r="AB35" s="422" t="s">
        <v>30</v>
      </c>
      <c r="AC35" s="422" t="s">
        <v>30</v>
      </c>
      <c r="AD35" s="420">
        <v>7</v>
      </c>
      <c r="AE35" s="422" t="s">
        <v>30</v>
      </c>
    </row>
    <row r="36" spans="1:31" ht="28.5" customHeight="1">
      <c r="A36" s="407" t="s">
        <v>280</v>
      </c>
      <c r="B36" s="420">
        <f t="shared" si="4"/>
        <v>130</v>
      </c>
      <c r="C36" s="420">
        <f t="shared" si="5"/>
        <v>221</v>
      </c>
      <c r="D36" s="422" t="s">
        <v>30</v>
      </c>
      <c r="E36" s="422" t="s">
        <v>30</v>
      </c>
      <c r="F36" s="420">
        <v>1</v>
      </c>
      <c r="G36" s="422" t="s">
        <v>30</v>
      </c>
      <c r="H36" s="420">
        <v>10</v>
      </c>
      <c r="I36" s="422" t="s">
        <v>30</v>
      </c>
      <c r="J36" s="422" t="s">
        <v>30</v>
      </c>
      <c r="K36" s="422" t="s">
        <v>30</v>
      </c>
      <c r="L36" s="422" t="s">
        <v>30</v>
      </c>
      <c r="M36" s="422" t="s">
        <v>30</v>
      </c>
      <c r="N36" s="422" t="s">
        <v>30</v>
      </c>
      <c r="O36" s="422" t="s">
        <v>30</v>
      </c>
      <c r="P36" s="423">
        <v>1</v>
      </c>
      <c r="Q36" s="422" t="s">
        <v>30</v>
      </c>
      <c r="R36" s="420">
        <v>2</v>
      </c>
      <c r="S36" s="422" t="s">
        <v>30</v>
      </c>
      <c r="T36" s="420">
        <v>41</v>
      </c>
      <c r="U36" s="420">
        <v>145</v>
      </c>
      <c r="V36" s="422" t="s">
        <v>30</v>
      </c>
      <c r="W36" s="422" t="s">
        <v>30</v>
      </c>
      <c r="X36" s="420">
        <v>16</v>
      </c>
      <c r="Y36" s="422" t="s">
        <v>30</v>
      </c>
      <c r="Z36" s="420">
        <v>3</v>
      </c>
      <c r="AA36" s="422" t="s">
        <v>30</v>
      </c>
      <c r="AB36" s="422" t="s">
        <v>30</v>
      </c>
      <c r="AC36" s="422" t="s">
        <v>30</v>
      </c>
      <c r="AD36" s="420">
        <v>56</v>
      </c>
      <c r="AE36" s="420">
        <v>76</v>
      </c>
    </row>
    <row r="37" spans="1:31" ht="28.5" customHeight="1">
      <c r="A37" s="407" t="s">
        <v>281</v>
      </c>
      <c r="B37" s="420">
        <f t="shared" si="4"/>
        <v>259</v>
      </c>
      <c r="C37" s="420">
        <f t="shared" si="5"/>
        <v>417</v>
      </c>
      <c r="D37" s="420">
        <v>1</v>
      </c>
      <c r="E37" s="420">
        <v>5</v>
      </c>
      <c r="F37" s="422" t="s">
        <v>30</v>
      </c>
      <c r="G37" s="422" t="s">
        <v>30</v>
      </c>
      <c r="H37" s="422">
        <v>2</v>
      </c>
      <c r="I37" s="422" t="s">
        <v>30</v>
      </c>
      <c r="J37" s="420">
        <v>1</v>
      </c>
      <c r="K37" s="422" t="s">
        <v>30</v>
      </c>
      <c r="L37" s="422" t="s">
        <v>30</v>
      </c>
      <c r="M37" s="422" t="s">
        <v>30</v>
      </c>
      <c r="N37" s="422" t="s">
        <v>30</v>
      </c>
      <c r="O37" s="422" t="s">
        <v>30</v>
      </c>
      <c r="P37" s="423" t="s">
        <v>30</v>
      </c>
      <c r="Q37" s="422" t="s">
        <v>30</v>
      </c>
      <c r="R37" s="420">
        <v>8</v>
      </c>
      <c r="S37" s="422">
        <v>37</v>
      </c>
      <c r="T37" s="420">
        <v>124</v>
      </c>
      <c r="U37" s="420">
        <v>289</v>
      </c>
      <c r="V37" s="422" t="s">
        <v>30</v>
      </c>
      <c r="W37" s="422" t="s">
        <v>30</v>
      </c>
      <c r="X37" s="420">
        <v>18</v>
      </c>
      <c r="Y37" s="422" t="s">
        <v>30</v>
      </c>
      <c r="Z37" s="420">
        <v>6</v>
      </c>
      <c r="AA37" s="422" t="s">
        <v>30</v>
      </c>
      <c r="AB37" s="422">
        <v>1</v>
      </c>
      <c r="AC37" s="422" t="s">
        <v>30</v>
      </c>
      <c r="AD37" s="420">
        <v>98</v>
      </c>
      <c r="AE37" s="420">
        <v>86</v>
      </c>
    </row>
    <row r="38" spans="1:31" ht="28.5" customHeight="1" thickBot="1">
      <c r="A38" s="411" t="s">
        <v>11</v>
      </c>
      <c r="B38" s="420">
        <f t="shared" si="4"/>
        <v>276</v>
      </c>
      <c r="C38" s="420">
        <f t="shared" si="5"/>
        <v>439</v>
      </c>
      <c r="D38" s="424" t="s">
        <v>30</v>
      </c>
      <c r="E38" s="424" t="s">
        <v>30</v>
      </c>
      <c r="F38" s="424" t="s">
        <v>30</v>
      </c>
      <c r="G38" s="424" t="s">
        <v>30</v>
      </c>
      <c r="H38" s="425">
        <v>4</v>
      </c>
      <c r="I38" s="424" t="s">
        <v>30</v>
      </c>
      <c r="J38" s="425">
        <v>1</v>
      </c>
      <c r="K38" s="424" t="s">
        <v>30</v>
      </c>
      <c r="L38" s="424" t="s">
        <v>30</v>
      </c>
      <c r="M38" s="424" t="s">
        <v>30</v>
      </c>
      <c r="N38" s="424" t="s">
        <v>30</v>
      </c>
      <c r="O38" s="424" t="s">
        <v>30</v>
      </c>
      <c r="P38" s="426">
        <v>1</v>
      </c>
      <c r="Q38" s="424" t="s">
        <v>30</v>
      </c>
      <c r="R38" s="425">
        <v>3</v>
      </c>
      <c r="S38" s="424" t="s">
        <v>30</v>
      </c>
      <c r="T38" s="425">
        <v>120</v>
      </c>
      <c r="U38" s="425">
        <v>304</v>
      </c>
      <c r="V38" s="424" t="s">
        <v>30</v>
      </c>
      <c r="W38" s="424" t="s">
        <v>30</v>
      </c>
      <c r="X38" s="425">
        <v>19</v>
      </c>
      <c r="Y38" s="424" t="s">
        <v>30</v>
      </c>
      <c r="Z38" s="425">
        <v>7</v>
      </c>
      <c r="AA38" s="424" t="s">
        <v>30</v>
      </c>
      <c r="AB38" s="425">
        <v>1</v>
      </c>
      <c r="AC38" s="424" t="s">
        <v>30</v>
      </c>
      <c r="AD38" s="425">
        <v>120</v>
      </c>
      <c r="AE38" s="425">
        <v>135</v>
      </c>
    </row>
    <row r="39" spans="1:31" ht="24" customHeight="1">
      <c r="A39" s="785" t="s">
        <v>343</v>
      </c>
      <c r="B39" s="828"/>
      <c r="C39" s="828"/>
      <c r="N39" s="416"/>
      <c r="O39" s="416"/>
      <c r="AB39" s="417"/>
      <c r="AE39" s="427" t="s">
        <v>396</v>
      </c>
    </row>
  </sheetData>
  <sheetProtection/>
  <mergeCells count="32">
    <mergeCell ref="Z24:AA25"/>
    <mergeCell ref="AB24:AC25"/>
    <mergeCell ref="AD24:AE25"/>
    <mergeCell ref="A39:C39"/>
    <mergeCell ref="N24:O25"/>
    <mergeCell ref="P24:Q25"/>
    <mergeCell ref="R24:S25"/>
    <mergeCell ref="T24:U25"/>
    <mergeCell ref="V24:W25"/>
    <mergeCell ref="X24:Y25"/>
    <mergeCell ref="B24:C25"/>
    <mergeCell ref="D24:E25"/>
    <mergeCell ref="F24:G25"/>
    <mergeCell ref="H24:I25"/>
    <mergeCell ref="J24:K25"/>
    <mergeCell ref="L24:M25"/>
    <mergeCell ref="AD3:AE4"/>
    <mergeCell ref="AB3:AC4"/>
    <mergeCell ref="Z3:AA4"/>
    <mergeCell ref="T3:U4"/>
    <mergeCell ref="V3:W4"/>
    <mergeCell ref="X3:Y4"/>
    <mergeCell ref="A18:D18"/>
    <mergeCell ref="R3:S4"/>
    <mergeCell ref="N3:O4"/>
    <mergeCell ref="B3:C4"/>
    <mergeCell ref="L3:M4"/>
    <mergeCell ref="D3:E4"/>
    <mergeCell ref="F3:G4"/>
    <mergeCell ref="H3:I4"/>
    <mergeCell ref="J3:K4"/>
    <mergeCell ref="P3:Q4"/>
  </mergeCells>
  <printOptions/>
  <pageMargins left="0.69" right="0.59" top="1" bottom="1" header="0.512" footer="0.512"/>
  <pageSetup fitToHeight="1" fitToWidth="1" horizontalDpi="300" verticalDpi="3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A1:AT117"/>
  <sheetViews>
    <sheetView view="pageBreakPreview" zoomScale="75" zoomScaleSheetLayoutView="75" zoomScalePageLayoutView="0" workbookViewId="0" topLeftCell="A1">
      <selection activeCell="F39" sqref="F39"/>
    </sheetView>
  </sheetViews>
  <sheetFormatPr defaultColWidth="9.00390625" defaultRowHeight="13.5"/>
  <cols>
    <col min="1" max="1" width="9.00390625" style="177" customWidth="1"/>
    <col min="2" max="6" width="11.375" style="177" customWidth="1"/>
    <col min="7" max="7" width="9.25390625" style="177" bestFit="1" customWidth="1"/>
    <col min="8" max="8" width="9.75390625" style="177" bestFit="1" customWidth="1"/>
    <col min="9" max="9" width="9.50390625" style="177" customWidth="1"/>
    <col min="10" max="10" width="11.625" style="177" customWidth="1"/>
    <col min="11" max="12" width="11.75390625" style="177" customWidth="1"/>
    <col min="13" max="14" width="11.625" style="177" customWidth="1"/>
    <col min="15" max="15" width="9.25390625" style="177" bestFit="1" customWidth="1"/>
    <col min="16" max="16" width="11.75390625" style="177" bestFit="1" customWidth="1"/>
    <col min="17" max="17" width="9.625" style="177" customWidth="1"/>
    <col min="18" max="18" width="9.25390625" style="177" bestFit="1" customWidth="1"/>
    <col min="19" max="27" width="9.00390625" style="177" customWidth="1"/>
    <col min="28" max="28" width="12.25390625" style="177" customWidth="1"/>
    <col min="29" max="31" width="9.00390625" style="177" customWidth="1"/>
    <col min="32" max="32" width="10.375" style="177" customWidth="1"/>
    <col min="33" max="16384" width="9.00390625" style="177" customWidth="1"/>
  </cols>
  <sheetData>
    <row r="1" spans="1:17" s="12" customFormat="1" ht="26.25" customHeight="1">
      <c r="A1" s="351" t="s">
        <v>388</v>
      </c>
      <c r="B1" s="351"/>
      <c r="C1" s="351"/>
      <c r="D1" s="351"/>
      <c r="E1" s="351"/>
      <c r="F1" s="351"/>
      <c r="G1" s="351"/>
      <c r="H1" s="351"/>
      <c r="I1" s="352"/>
      <c r="J1" s="351"/>
      <c r="K1" s="351"/>
      <c r="L1" s="351"/>
      <c r="M1" s="351"/>
      <c r="N1" s="351"/>
      <c r="O1" s="351"/>
      <c r="P1" s="351"/>
      <c r="Q1" s="351"/>
    </row>
    <row r="2" spans="1:18" ht="15" customHeight="1" thickBot="1">
      <c r="A2" s="353"/>
      <c r="B2" s="353"/>
      <c r="C2" s="353"/>
      <c r="D2" s="353"/>
      <c r="E2" s="353"/>
      <c r="F2" s="353"/>
      <c r="G2" s="353"/>
      <c r="H2" s="353"/>
      <c r="I2" s="353"/>
      <c r="J2" s="353"/>
      <c r="K2" s="353"/>
      <c r="L2" s="353"/>
      <c r="M2" s="353"/>
      <c r="N2" s="353"/>
      <c r="O2" s="353"/>
      <c r="P2" s="353"/>
      <c r="Q2" s="353"/>
      <c r="R2" s="176" t="s">
        <v>705</v>
      </c>
    </row>
    <row r="3" spans="1:18" s="179" customFormat="1" ht="26.25" customHeight="1">
      <c r="A3" s="829" t="s">
        <v>284</v>
      </c>
      <c r="B3" s="833" t="s">
        <v>285</v>
      </c>
      <c r="C3" s="835" t="s">
        <v>7</v>
      </c>
      <c r="D3" s="836"/>
      <c r="E3" s="835" t="s">
        <v>8</v>
      </c>
      <c r="F3" s="836"/>
      <c r="G3" s="839" t="s">
        <v>9</v>
      </c>
      <c r="H3" s="839" t="s">
        <v>286</v>
      </c>
      <c r="I3" s="839" t="s">
        <v>287</v>
      </c>
      <c r="J3" s="837" t="s">
        <v>288</v>
      </c>
      <c r="K3" s="839" t="s">
        <v>289</v>
      </c>
      <c r="L3" s="355" t="s">
        <v>290</v>
      </c>
      <c r="M3" s="354" t="s">
        <v>291</v>
      </c>
      <c r="N3" s="356" t="s">
        <v>292</v>
      </c>
      <c r="O3" s="354" t="s">
        <v>344</v>
      </c>
      <c r="P3" s="356" t="s">
        <v>345</v>
      </c>
      <c r="Q3" s="354" t="s">
        <v>346</v>
      </c>
      <c r="R3" s="158" t="s">
        <v>346</v>
      </c>
    </row>
    <row r="4" spans="1:18" s="179" customFormat="1" ht="26.25" customHeight="1">
      <c r="A4" s="830"/>
      <c r="B4" s="834"/>
      <c r="C4" s="358" t="s">
        <v>296</v>
      </c>
      <c r="D4" s="359" t="s">
        <v>297</v>
      </c>
      <c r="E4" s="358" t="s">
        <v>296</v>
      </c>
      <c r="F4" s="359" t="s">
        <v>297</v>
      </c>
      <c r="G4" s="840"/>
      <c r="H4" s="840"/>
      <c r="I4" s="840"/>
      <c r="J4" s="838"/>
      <c r="K4" s="840"/>
      <c r="L4" s="360" t="s">
        <v>298</v>
      </c>
      <c r="M4" s="357" t="s">
        <v>347</v>
      </c>
      <c r="N4" s="361" t="s">
        <v>348</v>
      </c>
      <c r="O4" s="357" t="s">
        <v>349</v>
      </c>
      <c r="P4" s="361" t="s">
        <v>350</v>
      </c>
      <c r="Q4" s="357" t="s">
        <v>351</v>
      </c>
      <c r="R4" s="163" t="s">
        <v>352</v>
      </c>
    </row>
    <row r="5" spans="1:46" ht="26.25" customHeight="1">
      <c r="A5" s="362" t="s">
        <v>5</v>
      </c>
      <c r="B5" s="576">
        <f>SUM(B7:B14)</f>
        <v>0</v>
      </c>
      <c r="C5" s="576">
        <f aca="true" t="shared" si="0" ref="C5:R5">SUM(C7:C14)</f>
        <v>0</v>
      </c>
      <c r="D5" s="576">
        <f t="shared" si="0"/>
        <v>0</v>
      </c>
      <c r="E5" s="576">
        <f t="shared" si="0"/>
        <v>0</v>
      </c>
      <c r="F5" s="576">
        <f t="shared" si="0"/>
        <v>0</v>
      </c>
      <c r="G5" s="576">
        <f t="shared" si="0"/>
        <v>0</v>
      </c>
      <c r="H5" s="576">
        <f t="shared" si="0"/>
        <v>0</v>
      </c>
      <c r="I5" s="576">
        <f t="shared" si="0"/>
        <v>0</v>
      </c>
      <c r="J5" s="576">
        <f t="shared" si="0"/>
        <v>0</v>
      </c>
      <c r="K5" s="576">
        <f t="shared" si="0"/>
        <v>0</v>
      </c>
      <c r="L5" s="576">
        <f t="shared" si="0"/>
        <v>0</v>
      </c>
      <c r="M5" s="576">
        <f t="shared" si="0"/>
        <v>0</v>
      </c>
      <c r="N5" s="576">
        <f t="shared" si="0"/>
        <v>0</v>
      </c>
      <c r="O5" s="576">
        <f t="shared" si="0"/>
        <v>0</v>
      </c>
      <c r="P5" s="576">
        <f t="shared" si="0"/>
        <v>0</v>
      </c>
      <c r="Q5" s="576">
        <f t="shared" si="0"/>
        <v>0</v>
      </c>
      <c r="R5" s="577">
        <f t="shared" si="0"/>
        <v>0</v>
      </c>
      <c r="S5" s="578"/>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row>
    <row r="6" spans="1:19" ht="26.25" customHeight="1">
      <c r="A6" s="362"/>
      <c r="B6" s="363"/>
      <c r="C6" s="364"/>
      <c r="D6" s="363"/>
      <c r="E6" s="364"/>
      <c r="F6" s="363"/>
      <c r="G6" s="364"/>
      <c r="H6" s="363"/>
      <c r="I6" s="363"/>
      <c r="J6" s="364"/>
      <c r="K6" s="365"/>
      <c r="L6" s="365"/>
      <c r="M6" s="363"/>
      <c r="N6" s="364"/>
      <c r="O6" s="363"/>
      <c r="P6" s="364"/>
      <c r="Q6" s="363"/>
      <c r="R6" s="365"/>
      <c r="S6" s="579"/>
    </row>
    <row r="7" spans="1:19" ht="26.25" customHeight="1">
      <c r="A7" s="362" t="s">
        <v>353</v>
      </c>
      <c r="B7" s="576">
        <f>SUM(C7:R7,B21:Q21)</f>
        <v>0</v>
      </c>
      <c r="C7" s="366" t="s">
        <v>710</v>
      </c>
      <c r="D7" s="367" t="s">
        <v>709</v>
      </c>
      <c r="E7" s="366" t="s">
        <v>709</v>
      </c>
      <c r="F7" s="367" t="s">
        <v>709</v>
      </c>
      <c r="G7" s="366" t="s">
        <v>709</v>
      </c>
      <c r="H7" s="367" t="s">
        <v>709</v>
      </c>
      <c r="I7" s="367" t="s">
        <v>709</v>
      </c>
      <c r="J7" s="366" t="s">
        <v>709</v>
      </c>
      <c r="K7" s="369" t="s">
        <v>709</v>
      </c>
      <c r="L7" s="369" t="s">
        <v>709</v>
      </c>
      <c r="M7" s="367" t="s">
        <v>709</v>
      </c>
      <c r="N7" s="366" t="s">
        <v>709</v>
      </c>
      <c r="O7" s="367" t="s">
        <v>709</v>
      </c>
      <c r="P7" s="366" t="s">
        <v>709</v>
      </c>
      <c r="Q7" s="367" t="s">
        <v>709</v>
      </c>
      <c r="R7" s="369" t="s">
        <v>709</v>
      </c>
      <c r="S7" s="579"/>
    </row>
    <row r="8" spans="1:19" ht="26.25" customHeight="1">
      <c r="A8" s="362" t="s">
        <v>276</v>
      </c>
      <c r="B8" s="576">
        <f aca="true" t="shared" si="1" ref="B8:B14">SUM(C8:R8,B22:Q22)</f>
        <v>0</v>
      </c>
      <c r="C8" s="366" t="s">
        <v>709</v>
      </c>
      <c r="D8" s="367" t="s">
        <v>709</v>
      </c>
      <c r="E8" s="366" t="s">
        <v>709</v>
      </c>
      <c r="F8" s="367" t="s">
        <v>709</v>
      </c>
      <c r="G8" s="366" t="s">
        <v>709</v>
      </c>
      <c r="H8" s="367" t="s">
        <v>709</v>
      </c>
      <c r="I8" s="367" t="s">
        <v>709</v>
      </c>
      <c r="J8" s="366" t="s">
        <v>709</v>
      </c>
      <c r="K8" s="369" t="s">
        <v>709</v>
      </c>
      <c r="L8" s="369" t="s">
        <v>709</v>
      </c>
      <c r="M8" s="367" t="s">
        <v>709</v>
      </c>
      <c r="N8" s="366" t="s">
        <v>709</v>
      </c>
      <c r="O8" s="367" t="s">
        <v>709</v>
      </c>
      <c r="P8" s="366" t="s">
        <v>709</v>
      </c>
      <c r="Q8" s="367" t="s">
        <v>709</v>
      </c>
      <c r="R8" s="369" t="s">
        <v>709</v>
      </c>
      <c r="S8" s="579"/>
    </row>
    <row r="9" spans="1:19" ht="26.25" customHeight="1">
      <c r="A9" s="362" t="s">
        <v>277</v>
      </c>
      <c r="B9" s="576">
        <f t="shared" si="1"/>
        <v>0</v>
      </c>
      <c r="C9" s="366" t="s">
        <v>709</v>
      </c>
      <c r="D9" s="367" t="s">
        <v>709</v>
      </c>
      <c r="E9" s="366" t="s">
        <v>709</v>
      </c>
      <c r="F9" s="367" t="s">
        <v>709</v>
      </c>
      <c r="G9" s="366" t="s">
        <v>709</v>
      </c>
      <c r="H9" s="367" t="s">
        <v>709</v>
      </c>
      <c r="I9" s="367" t="s">
        <v>709</v>
      </c>
      <c r="J9" s="366" t="s">
        <v>709</v>
      </c>
      <c r="K9" s="369" t="s">
        <v>709</v>
      </c>
      <c r="L9" s="369" t="s">
        <v>709</v>
      </c>
      <c r="M9" s="367" t="s">
        <v>709</v>
      </c>
      <c r="N9" s="366" t="s">
        <v>709</v>
      </c>
      <c r="O9" s="367" t="s">
        <v>709</v>
      </c>
      <c r="P9" s="366" t="s">
        <v>709</v>
      </c>
      <c r="Q9" s="367" t="s">
        <v>709</v>
      </c>
      <c r="R9" s="369" t="s">
        <v>709</v>
      </c>
      <c r="S9" s="579"/>
    </row>
    <row r="10" spans="1:19" ht="26.25" customHeight="1">
      <c r="A10" s="362" t="s">
        <v>278</v>
      </c>
      <c r="B10" s="576">
        <f t="shared" si="1"/>
        <v>0</v>
      </c>
      <c r="C10" s="366" t="s">
        <v>709</v>
      </c>
      <c r="D10" s="367" t="s">
        <v>709</v>
      </c>
      <c r="E10" s="366" t="s">
        <v>709</v>
      </c>
      <c r="F10" s="367" t="s">
        <v>709</v>
      </c>
      <c r="G10" s="366" t="s">
        <v>709</v>
      </c>
      <c r="H10" s="367" t="s">
        <v>709</v>
      </c>
      <c r="I10" s="367" t="s">
        <v>709</v>
      </c>
      <c r="J10" s="366" t="s">
        <v>709</v>
      </c>
      <c r="K10" s="369" t="s">
        <v>709</v>
      </c>
      <c r="L10" s="369" t="s">
        <v>709</v>
      </c>
      <c r="M10" s="367" t="s">
        <v>709</v>
      </c>
      <c r="N10" s="366" t="s">
        <v>709</v>
      </c>
      <c r="O10" s="367" t="s">
        <v>709</v>
      </c>
      <c r="P10" s="366" t="s">
        <v>709</v>
      </c>
      <c r="Q10" s="367" t="s">
        <v>709</v>
      </c>
      <c r="R10" s="369" t="s">
        <v>709</v>
      </c>
      <c r="S10" s="579"/>
    </row>
    <row r="11" spans="1:19" ht="26.25" customHeight="1">
      <c r="A11" s="368" t="s">
        <v>279</v>
      </c>
      <c r="B11" s="576">
        <f t="shared" si="1"/>
        <v>0</v>
      </c>
      <c r="C11" s="366" t="s">
        <v>709</v>
      </c>
      <c r="D11" s="367" t="s">
        <v>709</v>
      </c>
      <c r="E11" s="367" t="s">
        <v>709</v>
      </c>
      <c r="F11" s="367" t="s">
        <v>709</v>
      </c>
      <c r="G11" s="366" t="s">
        <v>709</v>
      </c>
      <c r="H11" s="369" t="s">
        <v>709</v>
      </c>
      <c r="I11" s="367" t="s">
        <v>709</v>
      </c>
      <c r="J11" s="366" t="s">
        <v>709</v>
      </c>
      <c r="K11" s="369" t="s">
        <v>709</v>
      </c>
      <c r="L11" s="369" t="s">
        <v>709</v>
      </c>
      <c r="M11" s="367" t="s">
        <v>709</v>
      </c>
      <c r="N11" s="366" t="s">
        <v>709</v>
      </c>
      <c r="O11" s="367" t="s">
        <v>709</v>
      </c>
      <c r="P11" s="366" t="s">
        <v>709</v>
      </c>
      <c r="Q11" s="367" t="s">
        <v>709</v>
      </c>
      <c r="R11" s="369" t="s">
        <v>709</v>
      </c>
      <c r="S11" s="579"/>
    </row>
    <row r="12" spans="1:19" ht="26.25" customHeight="1">
      <c r="A12" s="368" t="s">
        <v>280</v>
      </c>
      <c r="B12" s="576">
        <f t="shared" si="1"/>
        <v>0</v>
      </c>
      <c r="C12" s="366" t="s">
        <v>709</v>
      </c>
      <c r="D12" s="367" t="s">
        <v>709</v>
      </c>
      <c r="E12" s="366" t="s">
        <v>709</v>
      </c>
      <c r="F12" s="367" t="s">
        <v>709</v>
      </c>
      <c r="G12" s="366" t="s">
        <v>709</v>
      </c>
      <c r="H12" s="367" t="s">
        <v>709</v>
      </c>
      <c r="I12" s="367" t="s">
        <v>709</v>
      </c>
      <c r="J12" s="366" t="s">
        <v>709</v>
      </c>
      <c r="K12" s="369" t="s">
        <v>709</v>
      </c>
      <c r="L12" s="369" t="s">
        <v>709</v>
      </c>
      <c r="M12" s="367" t="s">
        <v>709</v>
      </c>
      <c r="N12" s="366" t="s">
        <v>709</v>
      </c>
      <c r="O12" s="367" t="s">
        <v>709</v>
      </c>
      <c r="P12" s="366" t="s">
        <v>709</v>
      </c>
      <c r="Q12" s="367" t="s">
        <v>709</v>
      </c>
      <c r="R12" s="369" t="s">
        <v>709</v>
      </c>
      <c r="S12" s="579"/>
    </row>
    <row r="13" spans="1:19" ht="26.25" customHeight="1">
      <c r="A13" s="368" t="s">
        <v>354</v>
      </c>
      <c r="B13" s="576">
        <f t="shared" si="1"/>
        <v>0</v>
      </c>
      <c r="C13" s="366" t="s">
        <v>709</v>
      </c>
      <c r="D13" s="367" t="s">
        <v>709</v>
      </c>
      <c r="E13" s="366" t="s">
        <v>709</v>
      </c>
      <c r="F13" s="367" t="s">
        <v>709</v>
      </c>
      <c r="G13" s="366" t="s">
        <v>709</v>
      </c>
      <c r="H13" s="367" t="s">
        <v>709</v>
      </c>
      <c r="I13" s="367" t="s">
        <v>709</v>
      </c>
      <c r="J13" s="366" t="s">
        <v>709</v>
      </c>
      <c r="K13" s="369" t="s">
        <v>709</v>
      </c>
      <c r="L13" s="369" t="s">
        <v>709</v>
      </c>
      <c r="M13" s="367" t="s">
        <v>709</v>
      </c>
      <c r="N13" s="366" t="s">
        <v>709</v>
      </c>
      <c r="O13" s="367" t="s">
        <v>709</v>
      </c>
      <c r="P13" s="366" t="s">
        <v>709</v>
      </c>
      <c r="Q13" s="367" t="s">
        <v>709</v>
      </c>
      <c r="R13" s="369" t="s">
        <v>709</v>
      </c>
      <c r="S13" s="579"/>
    </row>
    <row r="14" spans="1:19" ht="26.25" customHeight="1" thickBot="1">
      <c r="A14" s="370" t="s">
        <v>282</v>
      </c>
      <c r="B14" s="580">
        <f t="shared" si="1"/>
        <v>0</v>
      </c>
      <c r="C14" s="371" t="s">
        <v>709</v>
      </c>
      <c r="D14" s="372" t="s">
        <v>709</v>
      </c>
      <c r="E14" s="371" t="s">
        <v>709</v>
      </c>
      <c r="F14" s="372" t="s">
        <v>709</v>
      </c>
      <c r="G14" s="371" t="s">
        <v>709</v>
      </c>
      <c r="H14" s="372" t="s">
        <v>709</v>
      </c>
      <c r="I14" s="372" t="s">
        <v>709</v>
      </c>
      <c r="J14" s="371" t="s">
        <v>709</v>
      </c>
      <c r="K14" s="376" t="s">
        <v>709</v>
      </c>
      <c r="L14" s="376" t="s">
        <v>709</v>
      </c>
      <c r="M14" s="372" t="s">
        <v>709</v>
      </c>
      <c r="N14" s="371" t="s">
        <v>709</v>
      </c>
      <c r="O14" s="372" t="s">
        <v>709</v>
      </c>
      <c r="P14" s="371" t="s">
        <v>709</v>
      </c>
      <c r="Q14" s="372" t="s">
        <v>709</v>
      </c>
      <c r="R14" s="376" t="s">
        <v>709</v>
      </c>
      <c r="S14" s="579"/>
    </row>
    <row r="15" spans="1:18" s="192" customFormat="1" ht="19.5" customHeight="1">
      <c r="A15" s="191"/>
      <c r="B15" s="191"/>
      <c r="C15" s="191"/>
      <c r="D15" s="191"/>
      <c r="E15" s="191"/>
      <c r="F15" s="191"/>
      <c r="G15" s="191"/>
      <c r="H15" s="191"/>
      <c r="I15" s="191"/>
      <c r="J15" s="191"/>
      <c r="K15" s="191"/>
      <c r="L15" s="191"/>
      <c r="M15" s="191"/>
      <c r="N15" s="191"/>
      <c r="O15" s="191"/>
      <c r="P15" s="191"/>
      <c r="Q15" s="191"/>
      <c r="R15" s="191"/>
    </row>
    <row r="16" spans="1:18" s="192" customFormat="1" ht="21" customHeight="1" thickBot="1">
      <c r="A16" s="193"/>
      <c r="B16" s="373"/>
      <c r="C16" s="373"/>
      <c r="D16" s="373"/>
      <c r="E16" s="373"/>
      <c r="F16" s="373"/>
      <c r="G16" s="373"/>
      <c r="H16" s="373"/>
      <c r="I16" s="373"/>
      <c r="J16" s="373"/>
      <c r="K16" s="373"/>
      <c r="L16" s="373"/>
      <c r="M16" s="373"/>
      <c r="N16" s="373"/>
      <c r="O16" s="373"/>
      <c r="P16" s="373"/>
      <c r="Q16" s="373"/>
      <c r="R16" s="191"/>
    </row>
    <row r="17" spans="1:17" ht="26.25" customHeight="1">
      <c r="A17" s="831" t="s">
        <v>284</v>
      </c>
      <c r="B17" s="355" t="s">
        <v>322</v>
      </c>
      <c r="C17" s="355" t="s">
        <v>323</v>
      </c>
      <c r="D17" s="355" t="s">
        <v>294</v>
      </c>
      <c r="E17" s="355" t="s">
        <v>321</v>
      </c>
      <c r="F17" s="354" t="s">
        <v>355</v>
      </c>
      <c r="G17" s="355" t="s">
        <v>356</v>
      </c>
      <c r="H17" s="354" t="s">
        <v>357</v>
      </c>
      <c r="I17" s="355" t="s">
        <v>358</v>
      </c>
      <c r="J17" s="354" t="s">
        <v>359</v>
      </c>
      <c r="K17" s="833" t="s">
        <v>360</v>
      </c>
      <c r="L17" s="354" t="s">
        <v>318</v>
      </c>
      <c r="M17" s="833" t="s">
        <v>320</v>
      </c>
      <c r="N17" s="354" t="s">
        <v>324</v>
      </c>
      <c r="O17" s="833" t="s">
        <v>325</v>
      </c>
      <c r="P17" s="833" t="s">
        <v>361</v>
      </c>
      <c r="Q17" s="355" t="s">
        <v>324</v>
      </c>
    </row>
    <row r="18" spans="1:17" ht="26.25" customHeight="1">
      <c r="A18" s="832"/>
      <c r="B18" s="360" t="s">
        <v>362</v>
      </c>
      <c r="C18" s="360" t="s">
        <v>362</v>
      </c>
      <c r="D18" s="360" t="s">
        <v>301</v>
      </c>
      <c r="E18" s="360" t="s">
        <v>331</v>
      </c>
      <c r="F18" s="357" t="s">
        <v>363</v>
      </c>
      <c r="G18" s="357" t="s">
        <v>363</v>
      </c>
      <c r="H18" s="357" t="s">
        <v>364</v>
      </c>
      <c r="I18" s="360" t="s">
        <v>364</v>
      </c>
      <c r="J18" s="357" t="s">
        <v>365</v>
      </c>
      <c r="K18" s="834"/>
      <c r="L18" s="357" t="s">
        <v>366</v>
      </c>
      <c r="M18" s="834"/>
      <c r="N18" s="357" t="s">
        <v>332</v>
      </c>
      <c r="O18" s="834"/>
      <c r="P18" s="834"/>
      <c r="Q18" s="360" t="s">
        <v>367</v>
      </c>
    </row>
    <row r="19" spans="1:18" ht="26.25" customHeight="1">
      <c r="A19" s="362" t="s">
        <v>5</v>
      </c>
      <c r="B19" s="577">
        <f aca="true" t="shared" si="2" ref="B19:Q19">SUM(B21:B28)</f>
        <v>0</v>
      </c>
      <c r="C19" s="577">
        <f t="shared" si="2"/>
        <v>0</v>
      </c>
      <c r="D19" s="577">
        <f t="shared" si="2"/>
        <v>0</v>
      </c>
      <c r="E19" s="577">
        <f t="shared" si="2"/>
        <v>0</v>
      </c>
      <c r="F19" s="577">
        <f t="shared" si="2"/>
        <v>0</v>
      </c>
      <c r="G19" s="577">
        <f t="shared" si="2"/>
        <v>0</v>
      </c>
      <c r="H19" s="577">
        <f t="shared" si="2"/>
        <v>0</v>
      </c>
      <c r="I19" s="577">
        <f t="shared" si="2"/>
        <v>0</v>
      </c>
      <c r="J19" s="577">
        <f t="shared" si="2"/>
        <v>0</v>
      </c>
      <c r="K19" s="577">
        <f t="shared" si="2"/>
        <v>0</v>
      </c>
      <c r="L19" s="577">
        <f t="shared" si="2"/>
        <v>0</v>
      </c>
      <c r="M19" s="577">
        <f t="shared" si="2"/>
        <v>0</v>
      </c>
      <c r="N19" s="577">
        <f t="shared" si="2"/>
        <v>0</v>
      </c>
      <c r="O19" s="577">
        <f t="shared" si="2"/>
        <v>0</v>
      </c>
      <c r="P19" s="577">
        <f t="shared" si="2"/>
        <v>0</v>
      </c>
      <c r="Q19" s="577">
        <f t="shared" si="2"/>
        <v>0</v>
      </c>
      <c r="R19" s="181"/>
    </row>
    <row r="20" spans="1:17" ht="26.25" customHeight="1">
      <c r="A20" s="362"/>
      <c r="B20" s="365"/>
      <c r="C20" s="365"/>
      <c r="D20" s="374"/>
      <c r="E20" s="365"/>
      <c r="F20" s="363"/>
      <c r="G20" s="363"/>
      <c r="H20" s="364"/>
      <c r="I20" s="363"/>
      <c r="J20" s="364"/>
      <c r="K20" s="363"/>
      <c r="L20" s="363"/>
      <c r="M20" s="364"/>
      <c r="N20" s="363"/>
      <c r="O20" s="363"/>
      <c r="P20" s="363"/>
      <c r="Q20" s="365"/>
    </row>
    <row r="21" spans="1:17" ht="26.25" customHeight="1">
      <c r="A21" s="362" t="s">
        <v>353</v>
      </c>
      <c r="B21" s="369" t="s">
        <v>709</v>
      </c>
      <c r="C21" s="369" t="s">
        <v>709</v>
      </c>
      <c r="D21" s="369" t="s">
        <v>709</v>
      </c>
      <c r="E21" s="369" t="s">
        <v>709</v>
      </c>
      <c r="F21" s="367" t="s">
        <v>709</v>
      </c>
      <c r="G21" s="367" t="s">
        <v>709</v>
      </c>
      <c r="H21" s="366" t="s">
        <v>709</v>
      </c>
      <c r="I21" s="367" t="s">
        <v>709</v>
      </c>
      <c r="J21" s="366" t="s">
        <v>709</v>
      </c>
      <c r="K21" s="367" t="s">
        <v>709</v>
      </c>
      <c r="L21" s="367" t="s">
        <v>709</v>
      </c>
      <c r="M21" s="366" t="s">
        <v>709</v>
      </c>
      <c r="N21" s="367" t="s">
        <v>709</v>
      </c>
      <c r="O21" s="367" t="s">
        <v>709</v>
      </c>
      <c r="P21" s="367" t="s">
        <v>709</v>
      </c>
      <c r="Q21" s="369" t="s">
        <v>709</v>
      </c>
    </row>
    <row r="22" spans="1:17" ht="26.25" customHeight="1">
      <c r="A22" s="362" t="s">
        <v>276</v>
      </c>
      <c r="B22" s="369" t="s">
        <v>709</v>
      </c>
      <c r="C22" s="369" t="s">
        <v>709</v>
      </c>
      <c r="D22" s="369" t="s">
        <v>709</v>
      </c>
      <c r="E22" s="369" t="s">
        <v>709</v>
      </c>
      <c r="F22" s="367" t="s">
        <v>709</v>
      </c>
      <c r="G22" s="367" t="s">
        <v>709</v>
      </c>
      <c r="H22" s="366" t="s">
        <v>709</v>
      </c>
      <c r="I22" s="369" t="s">
        <v>709</v>
      </c>
      <c r="J22" s="367" t="s">
        <v>709</v>
      </c>
      <c r="K22" s="367" t="s">
        <v>709</v>
      </c>
      <c r="L22" s="367" t="s">
        <v>709</v>
      </c>
      <c r="M22" s="366" t="s">
        <v>709</v>
      </c>
      <c r="N22" s="367" t="s">
        <v>709</v>
      </c>
      <c r="O22" s="367" t="s">
        <v>709</v>
      </c>
      <c r="P22" s="367" t="s">
        <v>709</v>
      </c>
      <c r="Q22" s="369" t="s">
        <v>709</v>
      </c>
    </row>
    <row r="23" spans="1:17" ht="26.25" customHeight="1">
      <c r="A23" s="362" t="s">
        <v>277</v>
      </c>
      <c r="B23" s="369" t="s">
        <v>709</v>
      </c>
      <c r="C23" s="369" t="s">
        <v>709</v>
      </c>
      <c r="D23" s="369" t="s">
        <v>709</v>
      </c>
      <c r="E23" s="369" t="s">
        <v>709</v>
      </c>
      <c r="F23" s="367" t="s">
        <v>709</v>
      </c>
      <c r="G23" s="367" t="s">
        <v>709</v>
      </c>
      <c r="H23" s="366" t="s">
        <v>709</v>
      </c>
      <c r="I23" s="367" t="s">
        <v>709</v>
      </c>
      <c r="J23" s="366" t="s">
        <v>709</v>
      </c>
      <c r="K23" s="367" t="s">
        <v>709</v>
      </c>
      <c r="L23" s="367" t="s">
        <v>709</v>
      </c>
      <c r="M23" s="366" t="s">
        <v>709</v>
      </c>
      <c r="N23" s="367" t="s">
        <v>709</v>
      </c>
      <c r="O23" s="367" t="s">
        <v>709</v>
      </c>
      <c r="P23" s="367" t="s">
        <v>709</v>
      </c>
      <c r="Q23" s="369" t="s">
        <v>709</v>
      </c>
    </row>
    <row r="24" spans="1:17" ht="26.25" customHeight="1">
      <c r="A24" s="362" t="s">
        <v>278</v>
      </c>
      <c r="B24" s="369" t="s">
        <v>709</v>
      </c>
      <c r="C24" s="369" t="s">
        <v>709</v>
      </c>
      <c r="D24" s="369" t="s">
        <v>709</v>
      </c>
      <c r="E24" s="369" t="s">
        <v>709</v>
      </c>
      <c r="F24" s="367" t="s">
        <v>709</v>
      </c>
      <c r="G24" s="367" t="s">
        <v>709</v>
      </c>
      <c r="H24" s="367" t="s">
        <v>709</v>
      </c>
      <c r="I24" s="375" t="s">
        <v>709</v>
      </c>
      <c r="J24" s="366" t="s">
        <v>709</v>
      </c>
      <c r="K24" s="367" t="s">
        <v>709</v>
      </c>
      <c r="L24" s="367" t="s">
        <v>709</v>
      </c>
      <c r="M24" s="366" t="s">
        <v>709</v>
      </c>
      <c r="N24" s="367" t="s">
        <v>709</v>
      </c>
      <c r="O24" s="367" t="s">
        <v>709</v>
      </c>
      <c r="P24" s="367" t="s">
        <v>709</v>
      </c>
      <c r="Q24" s="369" t="s">
        <v>709</v>
      </c>
    </row>
    <row r="25" spans="1:17" ht="26.25" customHeight="1">
      <c r="A25" s="368" t="s">
        <v>279</v>
      </c>
      <c r="B25" s="369" t="s">
        <v>709</v>
      </c>
      <c r="C25" s="369" t="s">
        <v>709</v>
      </c>
      <c r="D25" s="369" t="s">
        <v>709</v>
      </c>
      <c r="E25" s="369" t="s">
        <v>709</v>
      </c>
      <c r="F25" s="369" t="s">
        <v>709</v>
      </c>
      <c r="G25" s="369" t="s">
        <v>709</v>
      </c>
      <c r="H25" s="367" t="s">
        <v>709</v>
      </c>
      <c r="I25" s="367" t="s">
        <v>709</v>
      </c>
      <c r="J25" s="366" t="s">
        <v>709</v>
      </c>
      <c r="K25" s="367" t="s">
        <v>709</v>
      </c>
      <c r="L25" s="367" t="s">
        <v>709</v>
      </c>
      <c r="M25" s="366" t="s">
        <v>709</v>
      </c>
      <c r="N25" s="367" t="s">
        <v>709</v>
      </c>
      <c r="O25" s="367" t="s">
        <v>709</v>
      </c>
      <c r="P25" s="367" t="s">
        <v>709</v>
      </c>
      <c r="Q25" s="369" t="s">
        <v>709</v>
      </c>
    </row>
    <row r="26" spans="1:17" ht="26.25" customHeight="1">
      <c r="A26" s="368" t="s">
        <v>280</v>
      </c>
      <c r="B26" s="369" t="s">
        <v>709</v>
      </c>
      <c r="C26" s="369" t="s">
        <v>709</v>
      </c>
      <c r="D26" s="369" t="s">
        <v>709</v>
      </c>
      <c r="E26" s="369" t="s">
        <v>709</v>
      </c>
      <c r="F26" s="367" t="s">
        <v>709</v>
      </c>
      <c r="G26" s="367" t="s">
        <v>709</v>
      </c>
      <c r="H26" s="366" t="s">
        <v>709</v>
      </c>
      <c r="I26" s="367" t="s">
        <v>709</v>
      </c>
      <c r="J26" s="366" t="s">
        <v>709</v>
      </c>
      <c r="K26" s="367" t="s">
        <v>709</v>
      </c>
      <c r="L26" s="367" t="s">
        <v>709</v>
      </c>
      <c r="M26" s="366" t="s">
        <v>709</v>
      </c>
      <c r="N26" s="369" t="s">
        <v>709</v>
      </c>
      <c r="O26" s="367" t="s">
        <v>709</v>
      </c>
      <c r="P26" s="367" t="s">
        <v>709</v>
      </c>
      <c r="Q26" s="369" t="s">
        <v>709</v>
      </c>
    </row>
    <row r="27" spans="1:17" ht="26.25" customHeight="1">
      <c r="A27" s="368" t="s">
        <v>354</v>
      </c>
      <c r="B27" s="369" t="s">
        <v>709</v>
      </c>
      <c r="C27" s="369" t="s">
        <v>709</v>
      </c>
      <c r="D27" s="369" t="s">
        <v>709</v>
      </c>
      <c r="E27" s="369" t="s">
        <v>709</v>
      </c>
      <c r="F27" s="367" t="s">
        <v>709</v>
      </c>
      <c r="G27" s="367" t="s">
        <v>709</v>
      </c>
      <c r="H27" s="366" t="s">
        <v>709</v>
      </c>
      <c r="I27" s="367" t="s">
        <v>709</v>
      </c>
      <c r="J27" s="366" t="s">
        <v>709</v>
      </c>
      <c r="K27" s="367" t="s">
        <v>709</v>
      </c>
      <c r="L27" s="367" t="s">
        <v>709</v>
      </c>
      <c r="M27" s="366" t="s">
        <v>709</v>
      </c>
      <c r="N27" s="367" t="s">
        <v>709</v>
      </c>
      <c r="O27" s="369" t="s">
        <v>709</v>
      </c>
      <c r="P27" s="367" t="s">
        <v>709</v>
      </c>
      <c r="Q27" s="369" t="s">
        <v>709</v>
      </c>
    </row>
    <row r="28" spans="1:17" ht="26.25" customHeight="1" thickBot="1">
      <c r="A28" s="370" t="s">
        <v>282</v>
      </c>
      <c r="B28" s="376" t="s">
        <v>709</v>
      </c>
      <c r="C28" s="376" t="s">
        <v>709</v>
      </c>
      <c r="D28" s="376" t="s">
        <v>709</v>
      </c>
      <c r="E28" s="376" t="s">
        <v>709</v>
      </c>
      <c r="F28" s="372" t="s">
        <v>709</v>
      </c>
      <c r="G28" s="372" t="s">
        <v>709</v>
      </c>
      <c r="H28" s="371" t="s">
        <v>709</v>
      </c>
      <c r="I28" s="372" t="s">
        <v>709</v>
      </c>
      <c r="J28" s="371" t="s">
        <v>709</v>
      </c>
      <c r="K28" s="372" t="s">
        <v>709</v>
      </c>
      <c r="L28" s="372" t="s">
        <v>709</v>
      </c>
      <c r="M28" s="371" t="s">
        <v>709</v>
      </c>
      <c r="N28" s="372" t="s">
        <v>709</v>
      </c>
      <c r="O28" s="372" t="s">
        <v>709</v>
      </c>
      <c r="P28" s="372" t="s">
        <v>709</v>
      </c>
      <c r="Q28" s="376" t="s">
        <v>709</v>
      </c>
    </row>
    <row r="29" spans="1:17" ht="19.5" customHeight="1">
      <c r="A29" s="377" t="s">
        <v>368</v>
      </c>
      <c r="B29" s="192"/>
      <c r="C29" s="192"/>
      <c r="D29" s="192"/>
      <c r="E29" s="192"/>
      <c r="F29" s="192"/>
      <c r="G29" s="192"/>
      <c r="H29" s="192"/>
      <c r="I29" s="378"/>
      <c r="J29" s="192"/>
      <c r="K29" s="192"/>
      <c r="L29" s="192"/>
      <c r="M29" s="192"/>
      <c r="N29" s="192"/>
      <c r="O29" s="192"/>
      <c r="P29" s="192"/>
      <c r="Q29" s="379" t="s">
        <v>692</v>
      </c>
    </row>
    <row r="30" spans="1:34" ht="19.5" customHeight="1">
      <c r="A30" s="381" t="s">
        <v>693</v>
      </c>
      <c r="B30" s="191"/>
      <c r="C30" s="191"/>
      <c r="D30" s="191"/>
      <c r="E30" s="191"/>
      <c r="F30" s="191"/>
      <c r="G30" s="191"/>
      <c r="H30" s="191"/>
      <c r="I30" s="191"/>
      <c r="J30" s="191"/>
      <c r="K30" s="191"/>
      <c r="L30" s="191"/>
      <c r="M30" s="191"/>
      <c r="N30" s="191"/>
      <c r="O30" s="191"/>
      <c r="P30" s="191"/>
      <c r="Q30" s="191"/>
      <c r="R30" s="182"/>
      <c r="S30" s="182"/>
      <c r="T30" s="182"/>
      <c r="U30" s="182"/>
      <c r="V30" s="182"/>
      <c r="W30" s="182"/>
      <c r="X30" s="182"/>
      <c r="Y30" s="182"/>
      <c r="Z30" s="182"/>
      <c r="AA30" s="182"/>
      <c r="AB30" s="182"/>
      <c r="AC30" s="182"/>
      <c r="AD30" s="182"/>
      <c r="AE30" s="182"/>
      <c r="AF30" s="182"/>
      <c r="AG30" s="182"/>
      <c r="AH30" s="182"/>
    </row>
    <row r="31" spans="1:18" ht="26.25" customHeight="1">
      <c r="A31" s="381" t="s">
        <v>734</v>
      </c>
      <c r="B31" s="191"/>
      <c r="C31" s="191"/>
      <c r="D31" s="191"/>
      <c r="E31" s="191"/>
      <c r="F31" s="191"/>
      <c r="G31" s="191"/>
      <c r="H31" s="191"/>
      <c r="I31" s="191"/>
      <c r="J31" s="191"/>
      <c r="K31" s="191"/>
      <c r="L31" s="191"/>
      <c r="M31" s="191"/>
      <c r="N31" s="191"/>
      <c r="O31" s="191"/>
      <c r="P31" s="191"/>
      <c r="Q31" s="191"/>
      <c r="R31"/>
    </row>
    <row r="32" spans="1:18" ht="26.25" customHeight="1">
      <c r="A32" s="478"/>
      <c r="B32" s="191"/>
      <c r="C32" s="191"/>
      <c r="D32" s="191"/>
      <c r="E32" s="191"/>
      <c r="F32" s="191"/>
      <c r="G32" s="191"/>
      <c r="H32" s="191"/>
      <c r="I32" s="191"/>
      <c r="J32" s="191"/>
      <c r="K32" s="191"/>
      <c r="L32" s="191"/>
      <c r="M32" s="191"/>
      <c r="N32" s="191"/>
      <c r="O32" s="191"/>
      <c r="P32" s="191"/>
      <c r="Q32" s="191"/>
      <c r="R32"/>
    </row>
    <row r="33" spans="1:18" ht="26.25" customHeight="1">
      <c r="A33" s="478"/>
      <c r="B33" s="191"/>
      <c r="C33" s="191"/>
      <c r="D33" s="191"/>
      <c r="E33" s="191"/>
      <c r="F33" s="191"/>
      <c r="G33" s="191"/>
      <c r="H33" s="191"/>
      <c r="I33" s="191"/>
      <c r="J33" s="191"/>
      <c r="K33" s="191"/>
      <c r="L33" s="191"/>
      <c r="M33" s="191"/>
      <c r="N33" s="191"/>
      <c r="O33" s="191"/>
      <c r="P33" s="191"/>
      <c r="Q33" s="191"/>
      <c r="R33"/>
    </row>
    <row r="34" spans="1:18" ht="26.25" customHeight="1">
      <c r="A34" s="478"/>
      <c r="B34" s="191"/>
      <c r="C34" s="191"/>
      <c r="D34" s="191"/>
      <c r="E34" s="191"/>
      <c r="F34" s="191"/>
      <c r="G34" s="191"/>
      <c r="H34" s="191"/>
      <c r="I34" s="191"/>
      <c r="J34" s="191"/>
      <c r="K34" s="191"/>
      <c r="L34" s="191"/>
      <c r="M34" s="191"/>
      <c r="N34" s="191"/>
      <c r="O34" s="191"/>
      <c r="P34" s="191"/>
      <c r="Q34" s="191"/>
      <c r="R34"/>
    </row>
    <row r="35" spans="1:18" ht="26.25" customHeight="1">
      <c r="A35" s="478"/>
      <c r="B35" s="191"/>
      <c r="C35" s="191"/>
      <c r="D35" s="191"/>
      <c r="E35" s="191"/>
      <c r="F35" s="191"/>
      <c r="G35" s="191"/>
      <c r="H35" s="191"/>
      <c r="I35" s="191"/>
      <c r="J35" s="191"/>
      <c r="K35" s="191"/>
      <c r="L35" s="191"/>
      <c r="M35" s="191"/>
      <c r="N35" s="191"/>
      <c r="O35" s="191"/>
      <c r="P35" s="191"/>
      <c r="Q35" s="191"/>
      <c r="R35"/>
    </row>
    <row r="36" spans="1:18" ht="26.25" customHeight="1">
      <c r="A36" s="478"/>
      <c r="B36" s="191"/>
      <c r="C36" s="191"/>
      <c r="D36" s="191"/>
      <c r="E36" s="191"/>
      <c r="F36" s="191"/>
      <c r="G36" s="191"/>
      <c r="H36" s="191"/>
      <c r="I36" s="191"/>
      <c r="J36" s="191"/>
      <c r="K36" s="191"/>
      <c r="L36" s="191"/>
      <c r="M36" s="191"/>
      <c r="N36" s="191"/>
      <c r="O36" s="191"/>
      <c r="P36" s="191"/>
      <c r="Q36" s="191"/>
      <c r="R36"/>
    </row>
    <row r="37" spans="1:18" ht="26.25" customHeight="1">
      <c r="A37" s="478"/>
      <c r="B37" s="191"/>
      <c r="C37" s="191"/>
      <c r="D37" s="191"/>
      <c r="E37" s="191"/>
      <c r="F37" s="191"/>
      <c r="G37" s="191"/>
      <c r="H37" s="191"/>
      <c r="I37" s="191"/>
      <c r="J37" s="191"/>
      <c r="K37" s="191"/>
      <c r="L37" s="191"/>
      <c r="M37" s="191"/>
      <c r="N37" s="191"/>
      <c r="O37" s="191"/>
      <c r="P37" s="191"/>
      <c r="Q37" s="191"/>
      <c r="R37"/>
    </row>
    <row r="38" spans="1:18" ht="26.25" customHeight="1">
      <c r="A38" s="478"/>
      <c r="B38" s="191"/>
      <c r="C38" s="191"/>
      <c r="D38" s="191"/>
      <c r="E38" s="191"/>
      <c r="F38" s="191"/>
      <c r="G38" s="191"/>
      <c r="H38" s="191"/>
      <c r="I38" s="191"/>
      <c r="J38" s="191"/>
      <c r="K38" s="191"/>
      <c r="L38" s="191"/>
      <c r="M38" s="191"/>
      <c r="N38" s="191"/>
      <c r="O38" s="191"/>
      <c r="P38" s="191"/>
      <c r="Q38" s="191"/>
      <c r="R38"/>
    </row>
    <row r="39" spans="1:18" ht="26.25" customHeight="1">
      <c r="A39" s="478"/>
      <c r="B39" s="191"/>
      <c r="C39" s="191"/>
      <c r="D39" s="191"/>
      <c r="E39" s="191"/>
      <c r="F39" s="191"/>
      <c r="G39" s="191"/>
      <c r="H39" s="191"/>
      <c r="I39" s="191"/>
      <c r="J39" s="191"/>
      <c r="K39" s="191"/>
      <c r="L39" s="191"/>
      <c r="M39" s="191"/>
      <c r="N39" s="191"/>
      <c r="O39" s="191"/>
      <c r="P39" s="191"/>
      <c r="Q39" s="191"/>
      <c r="R39"/>
    </row>
    <row r="40" spans="1:18" ht="26.25" customHeight="1">
      <c r="A40" s="478"/>
      <c r="B40" s="191"/>
      <c r="C40" s="191"/>
      <c r="D40" s="191"/>
      <c r="E40" s="191"/>
      <c r="F40" s="191"/>
      <c r="G40" s="191"/>
      <c r="H40" s="191"/>
      <c r="I40" s="191"/>
      <c r="J40" s="191"/>
      <c r="K40" s="191"/>
      <c r="L40" s="191"/>
      <c r="M40" s="191"/>
      <c r="N40" s="191"/>
      <c r="O40" s="191"/>
      <c r="P40" s="191"/>
      <c r="Q40" s="191"/>
      <c r="R40"/>
    </row>
    <row r="41" spans="1:18" ht="26.25" customHeight="1">
      <c r="A41" s="478"/>
      <c r="B41" s="191"/>
      <c r="C41" s="191"/>
      <c r="D41" s="191"/>
      <c r="E41" s="191"/>
      <c r="F41" s="191"/>
      <c r="G41" s="191"/>
      <c r="H41" s="191"/>
      <c r="I41" s="191"/>
      <c r="J41" s="191"/>
      <c r="K41" s="191"/>
      <c r="L41" s="191"/>
      <c r="M41" s="191"/>
      <c r="N41" s="191"/>
      <c r="O41" s="191"/>
      <c r="P41" s="191"/>
      <c r="Q41" s="191"/>
      <c r="R41"/>
    </row>
    <row r="42" spans="1:18" ht="26.25" customHeight="1">
      <c r="A42" s="478"/>
      <c r="B42" s="191"/>
      <c r="C42" s="191"/>
      <c r="D42" s="191"/>
      <c r="E42" s="191"/>
      <c r="F42" s="191"/>
      <c r="G42" s="191"/>
      <c r="H42" s="191"/>
      <c r="I42" s="191"/>
      <c r="J42" s="191"/>
      <c r="K42" s="191"/>
      <c r="L42" s="191"/>
      <c r="M42" s="191"/>
      <c r="N42" s="191"/>
      <c r="O42" s="191"/>
      <c r="P42" s="191"/>
      <c r="Q42" s="191"/>
      <c r="R42"/>
    </row>
    <row r="43" spans="1:18" ht="26.25" customHeight="1">
      <c r="A43" s="478"/>
      <c r="B43" s="191"/>
      <c r="C43" s="191"/>
      <c r="D43" s="191"/>
      <c r="E43" s="191"/>
      <c r="F43" s="191"/>
      <c r="G43" s="191"/>
      <c r="H43" s="191"/>
      <c r="I43" s="191"/>
      <c r="J43" s="191"/>
      <c r="K43" s="191"/>
      <c r="L43" s="191"/>
      <c r="M43" s="191"/>
      <c r="N43" s="191"/>
      <c r="O43" s="191"/>
      <c r="P43" s="191"/>
      <c r="Q43" s="191"/>
      <c r="R43"/>
    </row>
    <row r="44" spans="1:18" ht="26.25" customHeight="1">
      <c r="A44" s="478"/>
      <c r="B44" s="191"/>
      <c r="C44" s="191"/>
      <c r="D44" s="191"/>
      <c r="E44" s="191"/>
      <c r="F44" s="191"/>
      <c r="G44" s="191"/>
      <c r="H44" s="191"/>
      <c r="I44" s="191"/>
      <c r="J44" s="191"/>
      <c r="K44" s="191"/>
      <c r="L44" s="191"/>
      <c r="M44" s="191"/>
      <c r="N44" s="191"/>
      <c r="O44" s="191"/>
      <c r="P44" s="191"/>
      <c r="Q44" s="191"/>
      <c r="R44"/>
    </row>
    <row r="45" spans="1:18" ht="26.25" customHeight="1">
      <c r="A45" s="478"/>
      <c r="B45" s="191"/>
      <c r="C45" s="191"/>
      <c r="D45" s="191"/>
      <c r="E45" s="191"/>
      <c r="F45" s="191"/>
      <c r="G45" s="191"/>
      <c r="H45" s="191"/>
      <c r="I45" s="191"/>
      <c r="J45" s="191"/>
      <c r="K45" s="191"/>
      <c r="L45" s="191"/>
      <c r="M45" s="191"/>
      <c r="N45" s="191"/>
      <c r="O45" s="191"/>
      <c r="P45" s="191"/>
      <c r="Q45" s="191"/>
      <c r="R45"/>
    </row>
    <row r="46" spans="1:18" ht="26.25" customHeight="1">
      <c r="A46" s="478"/>
      <c r="B46" s="191"/>
      <c r="C46" s="191"/>
      <c r="D46" s="191"/>
      <c r="E46" s="191"/>
      <c r="F46" s="191"/>
      <c r="G46" s="191"/>
      <c r="H46" s="191"/>
      <c r="I46" s="191"/>
      <c r="J46" s="191"/>
      <c r="K46" s="191"/>
      <c r="L46" s="191"/>
      <c r="M46" s="191"/>
      <c r="N46" s="191"/>
      <c r="O46" s="191"/>
      <c r="P46" s="191"/>
      <c r="Q46" s="191"/>
      <c r="R46"/>
    </row>
    <row r="47" spans="1:18" ht="26.25" customHeight="1">
      <c r="A47" s="478"/>
      <c r="B47" s="191"/>
      <c r="C47" s="191"/>
      <c r="D47" s="191"/>
      <c r="E47" s="191"/>
      <c r="F47" s="191"/>
      <c r="G47" s="191"/>
      <c r="H47" s="191"/>
      <c r="I47" s="191"/>
      <c r="J47" s="191"/>
      <c r="K47" s="191"/>
      <c r="L47" s="191"/>
      <c r="M47" s="191"/>
      <c r="N47" s="191"/>
      <c r="O47" s="191"/>
      <c r="P47" s="191"/>
      <c r="Q47" s="191"/>
      <c r="R47"/>
    </row>
    <row r="48" spans="1:18" ht="26.25" customHeight="1">
      <c r="A48" s="478"/>
      <c r="B48" s="191"/>
      <c r="C48" s="191"/>
      <c r="D48" s="191"/>
      <c r="E48" s="191"/>
      <c r="F48" s="191"/>
      <c r="G48" s="191"/>
      <c r="H48" s="191"/>
      <c r="I48" s="191"/>
      <c r="J48" s="191"/>
      <c r="K48" s="191"/>
      <c r="L48" s="191"/>
      <c r="M48" s="191"/>
      <c r="N48" s="191"/>
      <c r="O48" s="191"/>
      <c r="P48" s="191"/>
      <c r="Q48" s="191"/>
      <c r="R48"/>
    </row>
    <row r="49" spans="1:18" ht="26.25" customHeight="1">
      <c r="A49" s="478"/>
      <c r="B49" s="191"/>
      <c r="C49" s="191"/>
      <c r="D49" s="191"/>
      <c r="E49" s="191"/>
      <c r="F49" s="191"/>
      <c r="G49" s="191"/>
      <c r="H49" s="191"/>
      <c r="I49" s="191"/>
      <c r="J49" s="191"/>
      <c r="K49" s="191"/>
      <c r="L49" s="191"/>
      <c r="M49" s="191"/>
      <c r="N49" s="191"/>
      <c r="O49" s="191"/>
      <c r="P49" s="191"/>
      <c r="Q49" s="191"/>
      <c r="R49"/>
    </row>
    <row r="50" spans="1:18" ht="26.25" customHeight="1">
      <c r="A50" s="478"/>
      <c r="B50" s="191"/>
      <c r="C50" s="191"/>
      <c r="D50" s="191"/>
      <c r="E50" s="191"/>
      <c r="F50" s="191"/>
      <c r="G50" s="191"/>
      <c r="H50" s="191"/>
      <c r="I50" s="191"/>
      <c r="J50" s="191"/>
      <c r="K50" s="191"/>
      <c r="L50" s="191"/>
      <c r="M50" s="191"/>
      <c r="N50" s="191"/>
      <c r="O50" s="191"/>
      <c r="P50" s="191"/>
      <c r="Q50" s="191"/>
      <c r="R50"/>
    </row>
    <row r="51" spans="1:18" ht="26.25" customHeight="1">
      <c r="A51" s="478"/>
      <c r="B51" s="191"/>
      <c r="C51" s="191"/>
      <c r="D51" s="191"/>
      <c r="E51" s="191"/>
      <c r="F51" s="191"/>
      <c r="G51" s="191"/>
      <c r="H51" s="191"/>
      <c r="I51" s="191"/>
      <c r="J51" s="191"/>
      <c r="K51" s="191"/>
      <c r="L51" s="191"/>
      <c r="M51" s="191"/>
      <c r="N51" s="191"/>
      <c r="O51" s="191"/>
      <c r="P51" s="191"/>
      <c r="Q51" s="191"/>
      <c r="R51"/>
    </row>
    <row r="52" spans="1:18" ht="26.25" customHeight="1">
      <c r="A52" s="478"/>
      <c r="B52" s="191"/>
      <c r="C52" s="191"/>
      <c r="D52" s="191"/>
      <c r="E52" s="191"/>
      <c r="F52" s="191"/>
      <c r="G52" s="191"/>
      <c r="H52" s="191"/>
      <c r="I52" s="191"/>
      <c r="J52" s="191"/>
      <c r="K52" s="191"/>
      <c r="L52" s="191"/>
      <c r="M52" s="191"/>
      <c r="N52" s="191"/>
      <c r="O52" s="191"/>
      <c r="P52" s="191"/>
      <c r="Q52" s="191"/>
      <c r="R52"/>
    </row>
    <row r="53" spans="1:18" ht="26.25" customHeight="1">
      <c r="A53" s="478"/>
      <c r="B53" s="191"/>
      <c r="C53" s="191"/>
      <c r="D53" s="191"/>
      <c r="E53" s="191"/>
      <c r="F53" s="191"/>
      <c r="G53" s="191"/>
      <c r="H53" s="191"/>
      <c r="I53" s="191"/>
      <c r="J53" s="191"/>
      <c r="K53" s="191"/>
      <c r="L53" s="191"/>
      <c r="M53" s="191"/>
      <c r="N53" s="191"/>
      <c r="O53" s="191"/>
      <c r="P53" s="191"/>
      <c r="Q53" s="191"/>
      <c r="R53"/>
    </row>
    <row r="54" spans="1:18" ht="26.25" customHeight="1">
      <c r="A54" s="478"/>
      <c r="B54" s="191"/>
      <c r="C54" s="191"/>
      <c r="D54" s="191"/>
      <c r="E54" s="191"/>
      <c r="F54" s="191"/>
      <c r="G54" s="191"/>
      <c r="H54" s="191"/>
      <c r="I54" s="191"/>
      <c r="J54" s="191"/>
      <c r="K54" s="191"/>
      <c r="L54" s="191"/>
      <c r="M54" s="191"/>
      <c r="N54" s="191"/>
      <c r="O54" s="191"/>
      <c r="P54" s="191"/>
      <c r="Q54" s="191"/>
      <c r="R54"/>
    </row>
    <row r="55" spans="1:18" ht="26.25" customHeight="1">
      <c r="A55" s="478"/>
      <c r="B55" s="191"/>
      <c r="C55" s="191"/>
      <c r="D55" s="191"/>
      <c r="E55" s="191"/>
      <c r="F55" s="191"/>
      <c r="G55" s="191"/>
      <c r="H55" s="191"/>
      <c r="I55" s="191"/>
      <c r="J55" s="191"/>
      <c r="K55" s="191"/>
      <c r="L55" s="191"/>
      <c r="M55" s="191"/>
      <c r="N55" s="191"/>
      <c r="O55" s="191"/>
      <c r="P55" s="191"/>
      <c r="Q55" s="191"/>
      <c r="R55"/>
    </row>
    <row r="56" spans="1:18" ht="26.25" customHeight="1">
      <c r="A56" s="478"/>
      <c r="B56" s="191"/>
      <c r="C56" s="191"/>
      <c r="D56" s="191"/>
      <c r="E56" s="191"/>
      <c r="F56" s="191"/>
      <c r="G56" s="191"/>
      <c r="H56" s="191"/>
      <c r="I56" s="191"/>
      <c r="J56" s="191"/>
      <c r="K56" s="191"/>
      <c r="L56" s="191"/>
      <c r="M56" s="191"/>
      <c r="N56" s="191"/>
      <c r="O56" s="191"/>
      <c r="P56" s="191"/>
      <c r="Q56" s="191"/>
      <c r="R56"/>
    </row>
    <row r="57" spans="1:18" ht="26.25" customHeight="1">
      <c r="A57" s="478"/>
      <c r="B57" s="191"/>
      <c r="C57" s="191"/>
      <c r="D57" s="191"/>
      <c r="E57" s="191"/>
      <c r="F57" s="191"/>
      <c r="G57" s="191"/>
      <c r="H57" s="191"/>
      <c r="I57" s="191"/>
      <c r="J57" s="191"/>
      <c r="K57" s="191"/>
      <c r="L57" s="191"/>
      <c r="M57" s="191"/>
      <c r="N57" s="191"/>
      <c r="O57" s="191"/>
      <c r="P57" s="191"/>
      <c r="Q57" s="191"/>
      <c r="R57"/>
    </row>
    <row r="58" spans="1:18" ht="26.25" customHeight="1">
      <c r="A58" s="478"/>
      <c r="B58" s="191"/>
      <c r="C58" s="191"/>
      <c r="D58" s="191"/>
      <c r="E58" s="191"/>
      <c r="F58" s="191"/>
      <c r="G58" s="191"/>
      <c r="H58" s="191"/>
      <c r="I58" s="191"/>
      <c r="J58" s="191"/>
      <c r="K58" s="191"/>
      <c r="L58" s="191"/>
      <c r="M58" s="191"/>
      <c r="N58" s="191"/>
      <c r="O58" s="191"/>
      <c r="P58" s="191"/>
      <c r="Q58" s="191"/>
      <c r="R58"/>
    </row>
    <row r="59" spans="1:18" ht="26.25" customHeight="1">
      <c r="A59" s="478"/>
      <c r="B59" s="191"/>
      <c r="C59" s="191"/>
      <c r="D59" s="191"/>
      <c r="E59" s="191"/>
      <c r="F59" s="191"/>
      <c r="G59" s="191"/>
      <c r="H59" s="191"/>
      <c r="I59" s="191"/>
      <c r="J59" s="191"/>
      <c r="K59" s="191"/>
      <c r="L59" s="191"/>
      <c r="M59" s="191"/>
      <c r="N59" s="191"/>
      <c r="O59" s="191"/>
      <c r="P59" s="191"/>
      <c r="Q59" s="191"/>
      <c r="R59"/>
    </row>
    <row r="60" spans="1:18" ht="26.25" customHeight="1">
      <c r="A60" s="478"/>
      <c r="B60" s="191"/>
      <c r="C60" s="191"/>
      <c r="D60" s="191"/>
      <c r="E60" s="191"/>
      <c r="F60" s="191"/>
      <c r="G60" s="191"/>
      <c r="H60" s="191"/>
      <c r="I60" s="191"/>
      <c r="J60" s="191"/>
      <c r="K60" s="191"/>
      <c r="L60" s="191"/>
      <c r="M60" s="191"/>
      <c r="N60" s="191"/>
      <c r="O60" s="191"/>
      <c r="P60" s="191"/>
      <c r="Q60" s="191"/>
      <c r="R60"/>
    </row>
    <row r="61" spans="1:18" ht="26.25" customHeight="1">
      <c r="A61" s="478"/>
      <c r="B61" s="191"/>
      <c r="C61" s="191"/>
      <c r="D61" s="191"/>
      <c r="E61" s="191"/>
      <c r="F61" s="191"/>
      <c r="G61" s="191"/>
      <c r="H61" s="191"/>
      <c r="I61" s="191"/>
      <c r="J61" s="191"/>
      <c r="K61" s="191"/>
      <c r="L61" s="191"/>
      <c r="M61" s="191"/>
      <c r="N61" s="191"/>
      <c r="O61" s="191"/>
      <c r="P61" s="191"/>
      <c r="Q61" s="191"/>
      <c r="R61"/>
    </row>
    <row r="62" spans="1:18" ht="26.25" customHeight="1">
      <c r="A62" s="478"/>
      <c r="B62" s="191"/>
      <c r="C62" s="191"/>
      <c r="D62" s="191"/>
      <c r="E62" s="191"/>
      <c r="F62" s="191"/>
      <c r="G62" s="191"/>
      <c r="H62" s="191"/>
      <c r="I62" s="191"/>
      <c r="J62" s="191"/>
      <c r="K62" s="191"/>
      <c r="L62" s="191"/>
      <c r="M62" s="191"/>
      <c r="N62" s="191"/>
      <c r="O62" s="191"/>
      <c r="P62" s="191"/>
      <c r="Q62" s="191"/>
      <c r="R62"/>
    </row>
    <row r="63" spans="1:18" ht="26.25" customHeight="1">
      <c r="A63" s="478"/>
      <c r="B63" s="191"/>
      <c r="C63" s="191"/>
      <c r="D63" s="191"/>
      <c r="E63" s="191"/>
      <c r="F63" s="191"/>
      <c r="G63" s="191"/>
      <c r="H63" s="191"/>
      <c r="I63" s="191"/>
      <c r="J63" s="191"/>
      <c r="K63" s="191"/>
      <c r="L63" s="191"/>
      <c r="M63" s="191"/>
      <c r="N63" s="191"/>
      <c r="O63" s="191"/>
      <c r="P63" s="191"/>
      <c r="Q63" s="191"/>
      <c r="R63"/>
    </row>
    <row r="64" spans="1:18" ht="26.25" customHeight="1">
      <c r="A64" s="478"/>
      <c r="B64" s="191"/>
      <c r="C64" s="191"/>
      <c r="D64" s="191"/>
      <c r="E64" s="191"/>
      <c r="F64" s="191"/>
      <c r="G64" s="191"/>
      <c r="H64" s="191"/>
      <c r="I64" s="191"/>
      <c r="J64" s="191"/>
      <c r="K64" s="191"/>
      <c r="L64" s="191"/>
      <c r="M64" s="191"/>
      <c r="N64" s="191"/>
      <c r="O64" s="191"/>
      <c r="P64" s="191"/>
      <c r="Q64" s="191"/>
      <c r="R64"/>
    </row>
    <row r="65" spans="1:18" ht="26.25" customHeight="1">
      <c r="A65" s="478"/>
      <c r="B65" s="191"/>
      <c r="C65" s="191"/>
      <c r="D65" s="191"/>
      <c r="E65" s="191"/>
      <c r="F65" s="191"/>
      <c r="G65" s="191"/>
      <c r="H65" s="191"/>
      <c r="I65" s="191"/>
      <c r="J65" s="191"/>
      <c r="K65" s="191"/>
      <c r="L65" s="191"/>
      <c r="M65" s="191"/>
      <c r="N65" s="191"/>
      <c r="O65" s="191"/>
      <c r="P65" s="191"/>
      <c r="Q65" s="191"/>
      <c r="R65"/>
    </row>
    <row r="66" spans="1:18" ht="26.25" customHeight="1">
      <c r="A66" s="478"/>
      <c r="B66" s="191"/>
      <c r="C66" s="191"/>
      <c r="D66" s="191"/>
      <c r="E66" s="191"/>
      <c r="F66" s="191"/>
      <c r="G66" s="191"/>
      <c r="H66" s="191"/>
      <c r="I66" s="191"/>
      <c r="J66" s="191"/>
      <c r="K66" s="191"/>
      <c r="L66" s="191"/>
      <c r="M66" s="191"/>
      <c r="N66" s="191"/>
      <c r="O66" s="191"/>
      <c r="P66" s="191"/>
      <c r="Q66" s="191"/>
      <c r="R66"/>
    </row>
    <row r="67" spans="1:18" ht="26.25" customHeight="1">
      <c r="A67" s="478"/>
      <c r="B67" s="191"/>
      <c r="C67" s="191"/>
      <c r="D67" s="191"/>
      <c r="E67" s="191"/>
      <c r="F67" s="191"/>
      <c r="G67" s="191"/>
      <c r="H67" s="191"/>
      <c r="I67" s="191"/>
      <c r="J67" s="191"/>
      <c r="K67" s="191"/>
      <c r="L67" s="191"/>
      <c r="M67" s="191"/>
      <c r="N67" s="191"/>
      <c r="O67" s="191"/>
      <c r="P67" s="191"/>
      <c r="Q67" s="191"/>
      <c r="R67"/>
    </row>
    <row r="68" spans="1:18" ht="26.25" customHeight="1">
      <c r="A68" s="478"/>
      <c r="B68" s="191"/>
      <c r="C68" s="191"/>
      <c r="D68" s="191"/>
      <c r="E68" s="191"/>
      <c r="F68" s="191"/>
      <c r="G68" s="191"/>
      <c r="H68" s="191"/>
      <c r="I68" s="191"/>
      <c r="J68" s="191"/>
      <c r="K68" s="191"/>
      <c r="L68" s="191"/>
      <c r="M68" s="191"/>
      <c r="N68" s="191"/>
      <c r="O68" s="191"/>
      <c r="P68" s="191"/>
      <c r="Q68" s="191"/>
      <c r="R68"/>
    </row>
    <row r="69" spans="1:18" ht="26.25" customHeight="1">
      <c r="A69" s="478"/>
      <c r="B69" s="191"/>
      <c r="C69" s="191"/>
      <c r="D69" s="191"/>
      <c r="E69" s="191"/>
      <c r="F69" s="191"/>
      <c r="G69" s="191"/>
      <c r="H69" s="191"/>
      <c r="I69" s="191"/>
      <c r="J69" s="191"/>
      <c r="K69" s="191"/>
      <c r="L69" s="191"/>
      <c r="M69" s="191"/>
      <c r="N69" s="191"/>
      <c r="O69" s="191"/>
      <c r="P69" s="191"/>
      <c r="Q69" s="191"/>
      <c r="R69"/>
    </row>
    <row r="70" spans="1:18" ht="26.25" customHeight="1">
      <c r="A70" s="478"/>
      <c r="B70" s="191"/>
      <c r="C70" s="191"/>
      <c r="D70" s="191"/>
      <c r="E70" s="191"/>
      <c r="F70" s="191"/>
      <c r="G70" s="191"/>
      <c r="H70" s="191"/>
      <c r="I70" s="191"/>
      <c r="J70" s="191"/>
      <c r="K70" s="191"/>
      <c r="L70" s="191"/>
      <c r="M70" s="191"/>
      <c r="N70" s="191"/>
      <c r="O70" s="191"/>
      <c r="P70" s="191"/>
      <c r="Q70" s="191"/>
      <c r="R70"/>
    </row>
    <row r="71" spans="1:18" ht="26.25" customHeight="1">
      <c r="A71" s="478"/>
      <c r="B71" s="191"/>
      <c r="C71" s="191"/>
      <c r="D71" s="191"/>
      <c r="E71" s="191"/>
      <c r="F71" s="191"/>
      <c r="G71" s="191"/>
      <c r="H71" s="191"/>
      <c r="I71" s="191"/>
      <c r="J71" s="191"/>
      <c r="K71" s="191"/>
      <c r="L71" s="191"/>
      <c r="M71" s="191"/>
      <c r="N71" s="191"/>
      <c r="O71" s="191"/>
      <c r="P71" s="191"/>
      <c r="Q71" s="191"/>
      <c r="R71"/>
    </row>
    <row r="72" spans="1:18" ht="26.25" customHeight="1">
      <c r="A72" s="478"/>
      <c r="B72" s="191"/>
      <c r="C72" s="191"/>
      <c r="D72" s="191"/>
      <c r="E72" s="191"/>
      <c r="F72" s="191"/>
      <c r="G72" s="191"/>
      <c r="H72" s="191"/>
      <c r="I72" s="191"/>
      <c r="J72" s="191"/>
      <c r="K72" s="191"/>
      <c r="L72" s="191"/>
      <c r="M72" s="191"/>
      <c r="N72" s="191"/>
      <c r="O72" s="191"/>
      <c r="P72" s="191"/>
      <c r="Q72" s="191"/>
      <c r="R72"/>
    </row>
    <row r="73" spans="1:18" ht="26.25" customHeight="1">
      <c r="A73" s="478"/>
      <c r="B73" s="191"/>
      <c r="C73" s="191"/>
      <c r="D73" s="191"/>
      <c r="E73" s="191"/>
      <c r="F73" s="191"/>
      <c r="G73" s="191"/>
      <c r="H73" s="191"/>
      <c r="I73" s="191"/>
      <c r="J73" s="191"/>
      <c r="K73" s="191"/>
      <c r="L73" s="191"/>
      <c r="M73" s="191"/>
      <c r="N73" s="191"/>
      <c r="O73" s="191"/>
      <c r="P73" s="191"/>
      <c r="Q73" s="191"/>
      <c r="R73"/>
    </row>
    <row r="74" spans="1:18" ht="26.25" customHeight="1">
      <c r="A74" s="478"/>
      <c r="B74" s="191"/>
      <c r="C74" s="191"/>
      <c r="D74" s="191"/>
      <c r="E74" s="191"/>
      <c r="F74" s="191"/>
      <c r="G74" s="191"/>
      <c r="H74" s="191"/>
      <c r="I74" s="191"/>
      <c r="J74" s="191"/>
      <c r="K74" s="191"/>
      <c r="L74" s="191"/>
      <c r="M74" s="191"/>
      <c r="N74" s="191"/>
      <c r="O74" s="191"/>
      <c r="P74" s="191"/>
      <c r="Q74" s="191"/>
      <c r="R74"/>
    </row>
    <row r="75" spans="1:18" ht="26.25" customHeight="1">
      <c r="A75" s="478"/>
      <c r="B75" s="191"/>
      <c r="C75" s="191"/>
      <c r="D75" s="191"/>
      <c r="E75" s="191"/>
      <c r="F75" s="191"/>
      <c r="G75" s="191"/>
      <c r="H75" s="191"/>
      <c r="I75" s="191"/>
      <c r="J75" s="191"/>
      <c r="K75" s="191"/>
      <c r="L75" s="191"/>
      <c r="M75" s="191"/>
      <c r="N75" s="191"/>
      <c r="O75" s="191"/>
      <c r="P75" s="191"/>
      <c r="Q75" s="191"/>
      <c r="R75"/>
    </row>
    <row r="76" spans="1:18" ht="26.25" customHeight="1">
      <c r="A76" s="478"/>
      <c r="B76" s="191"/>
      <c r="C76" s="191"/>
      <c r="D76" s="191"/>
      <c r="E76" s="191"/>
      <c r="F76" s="191"/>
      <c r="G76" s="191"/>
      <c r="H76" s="191"/>
      <c r="I76" s="191"/>
      <c r="J76" s="191"/>
      <c r="K76" s="191"/>
      <c r="L76" s="191"/>
      <c r="M76" s="191"/>
      <c r="N76" s="191"/>
      <c r="O76" s="191"/>
      <c r="P76" s="191"/>
      <c r="Q76" s="191"/>
      <c r="R76"/>
    </row>
    <row r="78" spans="1:37" ht="13.5">
      <c r="A78" t="s">
        <v>198</v>
      </c>
      <c r="B78" t="s">
        <v>199</v>
      </c>
      <c r="C78" t="s">
        <v>200</v>
      </c>
      <c r="D78"/>
      <c r="E78"/>
      <c r="F78"/>
      <c r="G78"/>
      <c r="H78"/>
      <c r="I78"/>
      <c r="J78"/>
      <c r="K78"/>
      <c r="L78"/>
      <c r="M78"/>
      <c r="N78"/>
      <c r="O78"/>
      <c r="P78"/>
      <c r="Q78"/>
      <c r="R78"/>
      <c r="S78"/>
      <c r="T78"/>
      <c r="U78"/>
      <c r="V78"/>
      <c r="W78"/>
      <c r="X78"/>
      <c r="Y78"/>
      <c r="Z78"/>
      <c r="AA78"/>
      <c r="AB78"/>
      <c r="AC78"/>
      <c r="AD78"/>
      <c r="AE78"/>
      <c r="AF78"/>
      <c r="AG78"/>
      <c r="AH78"/>
      <c r="AI78"/>
      <c r="AJ78"/>
      <c r="AK78"/>
    </row>
    <row r="79" spans="1:37" ht="13.5">
      <c r="A79" t="s">
        <v>201</v>
      </c>
      <c r="B79" t="s">
        <v>202</v>
      </c>
      <c r="C79"/>
      <c r="D79"/>
      <c r="E79"/>
      <c r="F79"/>
      <c r="G79"/>
      <c r="H79"/>
      <c r="I79"/>
      <c r="J79"/>
      <c r="K79"/>
      <c r="L79"/>
      <c r="M79"/>
      <c r="N79"/>
      <c r="O79"/>
      <c r="P79"/>
      <c r="Q79"/>
      <c r="R79"/>
      <c r="S79"/>
      <c r="T79"/>
      <c r="U79"/>
      <c r="V79"/>
      <c r="W79"/>
      <c r="X79"/>
      <c r="Y79"/>
      <c r="Z79"/>
      <c r="AA79"/>
      <c r="AB79"/>
      <c r="AC79"/>
      <c r="AD79"/>
      <c r="AE79"/>
      <c r="AF79"/>
      <c r="AG79"/>
      <c r="AH79"/>
      <c r="AI79"/>
      <c r="AJ79"/>
      <c r="AK79"/>
    </row>
    <row r="80" spans="1:35" ht="13.5">
      <c r="A80"/>
      <c r="B80" t="s">
        <v>155</v>
      </c>
      <c r="C80" t="s">
        <v>156</v>
      </c>
      <c r="D80"/>
      <c r="E80" t="s">
        <v>157</v>
      </c>
      <c r="F80"/>
      <c r="G80" t="s">
        <v>203</v>
      </c>
      <c r="H80" t="s">
        <v>158</v>
      </c>
      <c r="I80" t="s">
        <v>159</v>
      </c>
      <c r="J80" t="s">
        <v>160</v>
      </c>
      <c r="K80" t="s">
        <v>161</v>
      </c>
      <c r="L80" t="s">
        <v>162</v>
      </c>
      <c r="M80" t="s">
        <v>204</v>
      </c>
      <c r="N80" t="s">
        <v>205</v>
      </c>
      <c r="O80" t="s">
        <v>206</v>
      </c>
      <c r="P80" t="s">
        <v>207</v>
      </c>
      <c r="Q80" t="s">
        <v>208</v>
      </c>
      <c r="R80" t="s">
        <v>209</v>
      </c>
      <c r="S80" t="s">
        <v>209</v>
      </c>
      <c r="T80" t="s">
        <v>210</v>
      </c>
      <c r="U80" t="s">
        <v>211</v>
      </c>
      <c r="V80" t="s">
        <v>212</v>
      </c>
      <c r="W80" t="s">
        <v>213</v>
      </c>
      <c r="X80" t="s">
        <v>214</v>
      </c>
      <c r="Y80" t="s">
        <v>215</v>
      </c>
      <c r="Z80" t="s">
        <v>216</v>
      </c>
      <c r="AA80" t="s">
        <v>217</v>
      </c>
      <c r="AB80" t="s">
        <v>218</v>
      </c>
      <c r="AC80" t="s">
        <v>219</v>
      </c>
      <c r="AD80" t="s">
        <v>220</v>
      </c>
      <c r="AE80" t="s">
        <v>190</v>
      </c>
      <c r="AF80" t="s">
        <v>221</v>
      </c>
      <c r="AG80" t="s">
        <v>222</v>
      </c>
      <c r="AH80" t="s">
        <v>196</v>
      </c>
      <c r="AI80" t="s">
        <v>221</v>
      </c>
    </row>
    <row r="81" spans="1:35" ht="13.5">
      <c r="A81"/>
      <c r="B81"/>
      <c r="C81" t="s">
        <v>169</v>
      </c>
      <c r="D81" t="s">
        <v>170</v>
      </c>
      <c r="E81" t="s">
        <v>169</v>
      </c>
      <c r="F81" t="s">
        <v>170</v>
      </c>
      <c r="G81"/>
      <c r="H81"/>
      <c r="I81"/>
      <c r="J81"/>
      <c r="K81"/>
      <c r="L81"/>
      <c r="M81" t="s">
        <v>223</v>
      </c>
      <c r="N81" t="s">
        <v>224</v>
      </c>
      <c r="O81" t="s">
        <v>225</v>
      </c>
      <c r="P81" t="s">
        <v>226</v>
      </c>
      <c r="Q81" t="s">
        <v>227</v>
      </c>
      <c r="R81" t="s">
        <v>228</v>
      </c>
      <c r="S81" t="s">
        <v>229</v>
      </c>
      <c r="T81" t="s">
        <v>230</v>
      </c>
      <c r="U81" t="s">
        <v>230</v>
      </c>
      <c r="V81" t="s">
        <v>231</v>
      </c>
      <c r="W81" t="s">
        <v>230</v>
      </c>
      <c r="X81" t="s">
        <v>232</v>
      </c>
      <c r="Y81" t="s">
        <v>232</v>
      </c>
      <c r="Z81" t="s">
        <v>233</v>
      </c>
      <c r="AA81" t="s">
        <v>233</v>
      </c>
      <c r="AB81" t="s">
        <v>234</v>
      </c>
      <c r="AC81" t="s">
        <v>235</v>
      </c>
      <c r="AD81" t="s">
        <v>236</v>
      </c>
      <c r="AE81"/>
      <c r="AF81" t="s">
        <v>237</v>
      </c>
      <c r="AG81" t="s">
        <v>238</v>
      </c>
      <c r="AH81"/>
      <c r="AI81" t="s">
        <v>239</v>
      </c>
    </row>
    <row r="82" spans="1:35" ht="13.5">
      <c r="A82" t="s">
        <v>240</v>
      </c>
      <c r="B82">
        <f>SUM(B84:B90)</f>
        <v>12534.7</v>
      </c>
      <c r="C82">
        <v>1464</v>
      </c>
      <c r="D82">
        <f aca="true" t="shared" si="3" ref="D82:J82">SUM(D84:D90)</f>
        <v>244</v>
      </c>
      <c r="E82">
        <f t="shared" si="3"/>
        <v>27</v>
      </c>
      <c r="F82">
        <f t="shared" si="3"/>
        <v>9</v>
      </c>
      <c r="G82">
        <f t="shared" si="3"/>
        <v>0</v>
      </c>
      <c r="H82">
        <f t="shared" si="3"/>
        <v>88.3</v>
      </c>
      <c r="I82">
        <f t="shared" si="3"/>
        <v>69.4</v>
      </c>
      <c r="J82">
        <f t="shared" si="3"/>
        <v>88.89999999999999</v>
      </c>
      <c r="K82">
        <v>1205.5</v>
      </c>
      <c r="L82">
        <v>2160.7</v>
      </c>
      <c r="M82">
        <v>472.1</v>
      </c>
      <c r="N82">
        <v>54.4</v>
      </c>
      <c r="O82">
        <v>25.7</v>
      </c>
      <c r="P82">
        <v>46.6</v>
      </c>
      <c r="Q82">
        <v>0.6</v>
      </c>
      <c r="R82">
        <v>24.3</v>
      </c>
      <c r="S82">
        <v>4</v>
      </c>
      <c r="T82">
        <v>50.4</v>
      </c>
      <c r="U82">
        <v>979.7</v>
      </c>
      <c r="V82">
        <v>2.1</v>
      </c>
      <c r="W82">
        <v>19.1</v>
      </c>
      <c r="X82">
        <v>109.1</v>
      </c>
      <c r="Y82">
        <v>15.6</v>
      </c>
      <c r="Z82">
        <v>188.5</v>
      </c>
      <c r="AA82">
        <v>6.5</v>
      </c>
      <c r="AB82">
        <v>74</v>
      </c>
      <c r="AC82">
        <v>52.6</v>
      </c>
      <c r="AD82">
        <v>29.7</v>
      </c>
      <c r="AE82">
        <v>166.7</v>
      </c>
      <c r="AF82">
        <v>159.4</v>
      </c>
      <c r="AG82">
        <v>17.7</v>
      </c>
      <c r="AH82">
        <v>3257.1</v>
      </c>
      <c r="AI82">
        <v>1422</v>
      </c>
    </row>
    <row r="83" spans="1:35" ht="13.5">
      <c r="A83"/>
      <c r="B83"/>
      <c r="C83"/>
      <c r="D83"/>
      <c r="E83"/>
      <c r="F83"/>
      <c r="G83"/>
      <c r="H83"/>
      <c r="I83"/>
      <c r="J83"/>
      <c r="K83"/>
      <c r="L83"/>
      <c r="M83"/>
      <c r="N83"/>
      <c r="O83"/>
      <c r="P83"/>
      <c r="Q83"/>
      <c r="R83"/>
      <c r="S83"/>
      <c r="T83"/>
      <c r="U83"/>
      <c r="V83"/>
      <c r="W83"/>
      <c r="X83"/>
      <c r="Y83"/>
      <c r="Z83"/>
      <c r="AA83"/>
      <c r="AB83"/>
      <c r="AC83"/>
      <c r="AD83"/>
      <c r="AE83"/>
      <c r="AF83"/>
      <c r="AG83"/>
      <c r="AH83"/>
      <c r="AI83"/>
    </row>
    <row r="84" spans="1:35" ht="13.5">
      <c r="A84" t="s">
        <v>172</v>
      </c>
      <c r="B84">
        <v>3147.5</v>
      </c>
      <c r="C84">
        <v>394</v>
      </c>
      <c r="D84">
        <v>70.7</v>
      </c>
      <c r="E84">
        <v>2</v>
      </c>
      <c r="F84">
        <v>2.7</v>
      </c>
      <c r="G84" t="s">
        <v>30</v>
      </c>
      <c r="H84">
        <v>30.6</v>
      </c>
      <c r="I84">
        <v>10.6</v>
      </c>
      <c r="J84">
        <v>35.9</v>
      </c>
      <c r="K84">
        <v>253.1</v>
      </c>
      <c r="L84">
        <v>448.8</v>
      </c>
      <c r="M84">
        <v>119</v>
      </c>
      <c r="N84">
        <v>13.8</v>
      </c>
      <c r="O84">
        <v>9.1</v>
      </c>
      <c r="P84">
        <v>13.4</v>
      </c>
      <c r="Q84">
        <v>0.5</v>
      </c>
      <c r="R84">
        <v>3</v>
      </c>
      <c r="S84" t="s">
        <v>30</v>
      </c>
      <c r="T84">
        <v>8</v>
      </c>
      <c r="U84">
        <v>273.3</v>
      </c>
      <c r="V84" t="s">
        <v>30</v>
      </c>
      <c r="W84">
        <v>7</v>
      </c>
      <c r="X84">
        <v>32.1</v>
      </c>
      <c r="Y84">
        <v>4.3</v>
      </c>
      <c r="Z84">
        <v>70.5</v>
      </c>
      <c r="AA84">
        <v>1</v>
      </c>
      <c r="AB84">
        <v>14</v>
      </c>
      <c r="AC84">
        <v>17</v>
      </c>
      <c r="AD84">
        <v>13</v>
      </c>
      <c r="AE84">
        <v>43.1</v>
      </c>
      <c r="AF84">
        <v>39.9</v>
      </c>
      <c r="AG84">
        <v>7.7</v>
      </c>
      <c r="AH84">
        <v>896.2</v>
      </c>
      <c r="AI84">
        <v>313.2</v>
      </c>
    </row>
    <row r="85" spans="1:35" ht="13.5">
      <c r="A85" t="s">
        <v>173</v>
      </c>
      <c r="B85">
        <v>3236.5</v>
      </c>
      <c r="C85">
        <v>417</v>
      </c>
      <c r="D85">
        <v>63.7</v>
      </c>
      <c r="E85">
        <v>11</v>
      </c>
      <c r="F85">
        <v>1.4</v>
      </c>
      <c r="G85">
        <v>0</v>
      </c>
      <c r="H85">
        <v>22.9</v>
      </c>
      <c r="I85">
        <v>32</v>
      </c>
      <c r="J85">
        <v>28.4</v>
      </c>
      <c r="K85">
        <v>372.6</v>
      </c>
      <c r="L85">
        <v>610.3</v>
      </c>
      <c r="M85">
        <v>84.2</v>
      </c>
      <c r="N85">
        <v>14.3</v>
      </c>
      <c r="O85">
        <v>8.5</v>
      </c>
      <c r="P85">
        <v>14.2</v>
      </c>
      <c r="Q85">
        <v>0</v>
      </c>
      <c r="R85">
        <v>7.8</v>
      </c>
      <c r="S85">
        <v>0</v>
      </c>
      <c r="T85">
        <v>9.4</v>
      </c>
      <c r="U85">
        <v>159.5</v>
      </c>
      <c r="V85" s="183">
        <v>0.1</v>
      </c>
      <c r="W85" s="184">
        <v>10.1</v>
      </c>
      <c r="X85" s="185">
        <v>26.9</v>
      </c>
      <c r="Y85" s="186">
        <v>4</v>
      </c>
      <c r="Z85" s="187">
        <v>54.8</v>
      </c>
      <c r="AA85" s="186">
        <v>1</v>
      </c>
      <c r="AB85" s="188">
        <v>17</v>
      </c>
      <c r="AC85" s="185">
        <v>9</v>
      </c>
      <c r="AD85" s="185">
        <v>5.8</v>
      </c>
      <c r="AE85" s="187">
        <v>45.1</v>
      </c>
      <c r="AF85" s="185">
        <v>30.7</v>
      </c>
      <c r="AG85" s="186">
        <v>3</v>
      </c>
      <c r="AH85" s="185">
        <v>862.9</v>
      </c>
      <c r="AI85" s="187">
        <v>308.9</v>
      </c>
    </row>
    <row r="86" spans="1:35" ht="13.5">
      <c r="A86" t="s">
        <v>174</v>
      </c>
      <c r="B86">
        <v>854</v>
      </c>
      <c r="C86">
        <v>81</v>
      </c>
      <c r="D86">
        <v>15.9</v>
      </c>
      <c r="E86">
        <v>3</v>
      </c>
      <c r="F86">
        <v>1.6</v>
      </c>
      <c r="G86" t="s">
        <v>30</v>
      </c>
      <c r="H86">
        <v>8.1</v>
      </c>
      <c r="I86">
        <v>12.6</v>
      </c>
      <c r="J86">
        <v>2.1</v>
      </c>
      <c r="K86">
        <v>69.1</v>
      </c>
      <c r="L86">
        <v>156.7</v>
      </c>
      <c r="M86">
        <v>17.4</v>
      </c>
      <c r="N86">
        <v>6.8</v>
      </c>
      <c r="O86" t="s">
        <v>30</v>
      </c>
      <c r="P86">
        <v>1</v>
      </c>
      <c r="Q86">
        <v>0.1</v>
      </c>
      <c r="R86">
        <v>1.8</v>
      </c>
      <c r="S86">
        <v>1</v>
      </c>
      <c r="T86">
        <v>8</v>
      </c>
      <c r="U86">
        <v>96</v>
      </c>
      <c r="V86">
        <v>2</v>
      </c>
      <c r="W86">
        <v>1</v>
      </c>
      <c r="X86">
        <v>2</v>
      </c>
      <c r="Y86">
        <v>2</v>
      </c>
      <c r="Z86">
        <v>6.1</v>
      </c>
      <c r="AA86">
        <v>0.5</v>
      </c>
      <c r="AB86" t="s">
        <v>30</v>
      </c>
      <c r="AC86">
        <v>6.6</v>
      </c>
      <c r="AD86">
        <v>1.5</v>
      </c>
      <c r="AE86">
        <v>15.7</v>
      </c>
      <c r="AF86">
        <v>29</v>
      </c>
      <c r="AG86">
        <v>1</v>
      </c>
      <c r="AH86">
        <v>189.5</v>
      </c>
      <c r="AI86">
        <v>114.9</v>
      </c>
    </row>
    <row r="87" spans="1:35" ht="13.5">
      <c r="A87" t="s">
        <v>175</v>
      </c>
      <c r="B87">
        <v>1357.4</v>
      </c>
      <c r="C87">
        <v>168</v>
      </c>
      <c r="D87">
        <v>31.8</v>
      </c>
      <c r="E87">
        <v>5</v>
      </c>
      <c r="F87">
        <v>1.6</v>
      </c>
      <c r="G87" t="s">
        <v>30</v>
      </c>
      <c r="H87">
        <v>8.2</v>
      </c>
      <c r="I87">
        <v>1.2</v>
      </c>
      <c r="J87">
        <v>3</v>
      </c>
      <c r="K87">
        <v>130</v>
      </c>
      <c r="L87">
        <v>141.1</v>
      </c>
      <c r="M87">
        <v>45.7</v>
      </c>
      <c r="N87">
        <v>7.9</v>
      </c>
      <c r="O87">
        <v>1</v>
      </c>
      <c r="P87">
        <v>12</v>
      </c>
      <c r="Q87" t="s">
        <v>30</v>
      </c>
      <c r="R87">
        <v>5</v>
      </c>
      <c r="S87">
        <v>2</v>
      </c>
      <c r="T87">
        <v>7</v>
      </c>
      <c r="U87">
        <v>148.6</v>
      </c>
      <c r="V87" t="s">
        <v>30</v>
      </c>
      <c r="W87" t="s">
        <v>30</v>
      </c>
      <c r="X87">
        <v>15.9</v>
      </c>
      <c r="Y87">
        <v>1</v>
      </c>
      <c r="Z87">
        <v>13.7</v>
      </c>
      <c r="AA87" t="s">
        <v>30</v>
      </c>
      <c r="AB87">
        <v>7</v>
      </c>
      <c r="AC87" t="s">
        <v>30</v>
      </c>
      <c r="AD87">
        <v>2</v>
      </c>
      <c r="AE87">
        <v>18.5</v>
      </c>
      <c r="AF87">
        <v>30.8</v>
      </c>
      <c r="AG87">
        <v>1</v>
      </c>
      <c r="AH87">
        <v>384.7</v>
      </c>
      <c r="AI87">
        <v>163.7</v>
      </c>
    </row>
    <row r="88" spans="1:35" ht="13.5">
      <c r="A88" t="s">
        <v>176</v>
      </c>
      <c r="B88">
        <v>203.4</v>
      </c>
      <c r="C88">
        <v>17</v>
      </c>
      <c r="D88">
        <v>3.7</v>
      </c>
      <c r="E88">
        <v>3</v>
      </c>
      <c r="F88" t="s">
        <v>30</v>
      </c>
      <c r="G88" t="s">
        <v>30</v>
      </c>
      <c r="H88">
        <v>1.7</v>
      </c>
      <c r="I88" t="s">
        <v>30</v>
      </c>
      <c r="J88">
        <v>1</v>
      </c>
      <c r="K88">
        <v>15</v>
      </c>
      <c r="L88">
        <v>6.2</v>
      </c>
      <c r="M88">
        <v>3.1</v>
      </c>
      <c r="N88">
        <v>0.1</v>
      </c>
      <c r="O88" t="s">
        <v>30</v>
      </c>
      <c r="P88" t="s">
        <v>30</v>
      </c>
      <c r="Q88" t="s">
        <v>30</v>
      </c>
      <c r="R88">
        <v>3</v>
      </c>
      <c r="S88">
        <v>1</v>
      </c>
      <c r="T88" t="s">
        <v>30</v>
      </c>
      <c r="U88">
        <v>44</v>
      </c>
      <c r="V88" t="s">
        <v>30</v>
      </c>
      <c r="W88" t="s">
        <v>30</v>
      </c>
      <c r="X88">
        <v>1</v>
      </c>
      <c r="Y88" t="s">
        <v>30</v>
      </c>
      <c r="Z88">
        <v>1</v>
      </c>
      <c r="AA88" t="s">
        <v>30</v>
      </c>
      <c r="AB88" t="s">
        <v>30</v>
      </c>
      <c r="AC88" t="s">
        <v>30</v>
      </c>
      <c r="AD88" t="s">
        <v>30</v>
      </c>
      <c r="AE88">
        <v>5</v>
      </c>
      <c r="AF88" t="s">
        <v>30</v>
      </c>
      <c r="AG88" t="s">
        <v>30</v>
      </c>
      <c r="AH88">
        <v>36.6</v>
      </c>
      <c r="AI88">
        <v>61</v>
      </c>
    </row>
    <row r="89" spans="1:35" ht="13.5">
      <c r="A89" t="s">
        <v>177</v>
      </c>
      <c r="B89">
        <v>1060.6</v>
      </c>
      <c r="C89">
        <v>111</v>
      </c>
      <c r="D89">
        <v>21.6</v>
      </c>
      <c r="E89">
        <v>3</v>
      </c>
      <c r="F89">
        <v>0.8</v>
      </c>
      <c r="G89" t="s">
        <v>30</v>
      </c>
      <c r="H89">
        <v>6.3</v>
      </c>
      <c r="I89">
        <v>7.4</v>
      </c>
      <c r="J89">
        <v>3</v>
      </c>
      <c r="K89">
        <v>72.6</v>
      </c>
      <c r="L89">
        <v>124.9</v>
      </c>
      <c r="M89">
        <v>63</v>
      </c>
      <c r="N89">
        <v>1.1</v>
      </c>
      <c r="O89">
        <v>1</v>
      </c>
      <c r="P89" t="s">
        <v>30</v>
      </c>
      <c r="Q89" t="s">
        <v>30</v>
      </c>
      <c r="R89">
        <v>3.6</v>
      </c>
      <c r="S89" t="s">
        <v>30</v>
      </c>
      <c r="T89">
        <v>7</v>
      </c>
      <c r="U89">
        <v>124.2</v>
      </c>
      <c r="V89" t="s">
        <v>30</v>
      </c>
      <c r="W89" t="s">
        <v>30</v>
      </c>
      <c r="X89">
        <v>5.4</v>
      </c>
      <c r="Y89">
        <v>2</v>
      </c>
      <c r="Z89">
        <v>7.1</v>
      </c>
      <c r="AA89">
        <v>4</v>
      </c>
      <c r="AB89">
        <v>2</v>
      </c>
      <c r="AC89" t="s">
        <v>30</v>
      </c>
      <c r="AD89">
        <v>1</v>
      </c>
      <c r="AE89">
        <v>15.1</v>
      </c>
      <c r="AF89" t="s">
        <v>30</v>
      </c>
      <c r="AG89" t="s">
        <v>30</v>
      </c>
      <c r="AH89">
        <v>266.1</v>
      </c>
      <c r="AI89">
        <v>207.4</v>
      </c>
    </row>
    <row r="90" spans="1:35" ht="13.5">
      <c r="A90" t="s">
        <v>178</v>
      </c>
      <c r="B90">
        <v>2675.3</v>
      </c>
      <c r="C90">
        <v>276</v>
      </c>
      <c r="D90">
        <v>36.6</v>
      </c>
      <c r="E90" t="s">
        <v>30</v>
      </c>
      <c r="F90">
        <v>0.9</v>
      </c>
      <c r="G90" t="s">
        <v>30</v>
      </c>
      <c r="H90">
        <v>10.5</v>
      </c>
      <c r="I90">
        <v>5.6</v>
      </c>
      <c r="J90">
        <v>15.5</v>
      </c>
      <c r="K90">
        <v>293.1</v>
      </c>
      <c r="L90">
        <v>672.7</v>
      </c>
      <c r="M90">
        <v>139.7</v>
      </c>
      <c r="N90">
        <v>10.4</v>
      </c>
      <c r="O90">
        <v>6.1</v>
      </c>
      <c r="P90">
        <v>6</v>
      </c>
      <c r="Q90" t="s">
        <v>30</v>
      </c>
      <c r="R90">
        <v>0.1</v>
      </c>
      <c r="S90" t="s">
        <v>30</v>
      </c>
      <c r="T90">
        <v>11</v>
      </c>
      <c r="U90">
        <v>134.1</v>
      </c>
      <c r="V90" t="s">
        <v>30</v>
      </c>
      <c r="W90">
        <v>1</v>
      </c>
      <c r="X90">
        <v>25.8</v>
      </c>
      <c r="Y90">
        <v>2.3</v>
      </c>
      <c r="Z90">
        <v>35.3</v>
      </c>
      <c r="AA90" t="s">
        <v>30</v>
      </c>
      <c r="AB90">
        <v>34</v>
      </c>
      <c r="AC90">
        <v>20</v>
      </c>
      <c r="AD90">
        <v>6.4</v>
      </c>
      <c r="AE90">
        <v>24.2</v>
      </c>
      <c r="AF90">
        <v>29</v>
      </c>
      <c r="AG90">
        <v>5</v>
      </c>
      <c r="AH90">
        <v>621.1</v>
      </c>
      <c r="AI90">
        <v>252.9</v>
      </c>
    </row>
    <row r="98" spans="1:41" ht="13.5">
      <c r="A98" t="s">
        <v>198</v>
      </c>
      <c r="B98" t="s">
        <v>199</v>
      </c>
      <c r="C98" t="s">
        <v>200</v>
      </c>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3.5">
      <c r="A99" t="s">
        <v>241</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35" ht="13.5">
      <c r="A100"/>
      <c r="B100" t="s">
        <v>155</v>
      </c>
      <c r="C100" t="s">
        <v>156</v>
      </c>
      <c r="D100"/>
      <c r="E100" t="s">
        <v>157</v>
      </c>
      <c r="G100" t="s">
        <v>203</v>
      </c>
      <c r="H100" t="s">
        <v>158</v>
      </c>
      <c r="I100" t="s">
        <v>159</v>
      </c>
      <c r="J100" t="s">
        <v>160</v>
      </c>
      <c r="K100" t="s">
        <v>161</v>
      </c>
      <c r="L100" t="s">
        <v>162</v>
      </c>
      <c r="M100" t="s">
        <v>163</v>
      </c>
      <c r="N100" t="s">
        <v>164</v>
      </c>
      <c r="O100" t="s">
        <v>165</v>
      </c>
      <c r="P100" t="s">
        <v>166</v>
      </c>
      <c r="Q100" t="s">
        <v>168</v>
      </c>
      <c r="R100" t="s">
        <v>180</v>
      </c>
      <c r="S100" t="s">
        <v>181</v>
      </c>
      <c r="T100" t="s">
        <v>192</v>
      </c>
      <c r="U100" t="s">
        <v>193</v>
      </c>
      <c r="V100" t="s">
        <v>167</v>
      </c>
      <c r="W100" t="s">
        <v>191</v>
      </c>
      <c r="X100" t="s">
        <v>182</v>
      </c>
      <c r="Y100" t="s">
        <v>242</v>
      </c>
      <c r="Z100" t="s">
        <v>184</v>
      </c>
      <c r="AA100" t="s">
        <v>185</v>
      </c>
      <c r="AB100" t="s">
        <v>186</v>
      </c>
      <c r="AC100" t="s">
        <v>243</v>
      </c>
      <c r="AD100" t="s">
        <v>188</v>
      </c>
      <c r="AE100" t="s">
        <v>190</v>
      </c>
      <c r="AF100" t="s">
        <v>194</v>
      </c>
      <c r="AG100" t="s">
        <v>195</v>
      </c>
      <c r="AH100" t="s">
        <v>196</v>
      </c>
      <c r="AI100" t="s">
        <v>197</v>
      </c>
    </row>
    <row r="101" spans="1:35" ht="13.5">
      <c r="A101"/>
      <c r="B101"/>
      <c r="C101" t="s">
        <v>169</v>
      </c>
      <c r="D101" t="s">
        <v>170</v>
      </c>
      <c r="E101" t="s">
        <v>169</v>
      </c>
      <c r="F101" t="s">
        <v>170</v>
      </c>
      <c r="G101"/>
      <c r="H101"/>
      <c r="I101"/>
      <c r="J101"/>
      <c r="K101"/>
      <c r="L101"/>
      <c r="M101"/>
      <c r="N101"/>
      <c r="O101"/>
      <c r="P101"/>
      <c r="Q101"/>
      <c r="R101"/>
      <c r="S101"/>
      <c r="T101"/>
      <c r="U101"/>
      <c r="V101"/>
      <c r="W101"/>
      <c r="X101"/>
      <c r="Y101"/>
      <c r="Z101"/>
      <c r="AA101"/>
      <c r="AB101"/>
      <c r="AC101"/>
      <c r="AD101"/>
      <c r="AE101"/>
      <c r="AF101"/>
      <c r="AG101"/>
      <c r="AH101"/>
      <c r="AI101"/>
    </row>
    <row r="102" spans="1:37" ht="1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row>
    <row r="103" spans="1:37" ht="1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row>
    <row r="104" spans="1:37" ht="13.5">
      <c r="A104" t="s">
        <v>155</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row>
    <row r="105" spans="1:35" ht="13.5">
      <c r="A105" t="s">
        <v>369</v>
      </c>
      <c r="B105">
        <v>3236.5</v>
      </c>
      <c r="C105">
        <v>417</v>
      </c>
      <c r="D105">
        <v>63.7</v>
      </c>
      <c r="E105">
        <v>11</v>
      </c>
      <c r="F105">
        <v>1.4</v>
      </c>
      <c r="G105">
        <v>0</v>
      </c>
      <c r="H105">
        <v>22.9</v>
      </c>
      <c r="I105">
        <v>32</v>
      </c>
      <c r="J105">
        <v>28.4</v>
      </c>
      <c r="K105">
        <v>372.6</v>
      </c>
      <c r="L105">
        <v>610.3</v>
      </c>
      <c r="M105">
        <v>84.2</v>
      </c>
      <c r="N105">
        <v>14.3</v>
      </c>
      <c r="O105">
        <v>8.5</v>
      </c>
      <c r="P105">
        <v>14.2</v>
      </c>
      <c r="Q105">
        <v>0</v>
      </c>
      <c r="R105">
        <v>7.8</v>
      </c>
      <c r="S105">
        <v>0</v>
      </c>
      <c r="T105">
        <v>9.4</v>
      </c>
      <c r="U105">
        <v>159.5</v>
      </c>
      <c r="V105" s="183">
        <v>0.1</v>
      </c>
      <c r="W105" s="184">
        <v>10.1</v>
      </c>
      <c r="X105" s="185">
        <v>26.9</v>
      </c>
      <c r="Y105" s="186">
        <v>4</v>
      </c>
      <c r="Z105" s="187">
        <v>54.8</v>
      </c>
      <c r="AA105" s="186">
        <v>1</v>
      </c>
      <c r="AB105" s="188">
        <v>17</v>
      </c>
      <c r="AC105" s="185">
        <v>9</v>
      </c>
      <c r="AD105" s="185">
        <v>5.8</v>
      </c>
      <c r="AE105" s="187">
        <v>45.1</v>
      </c>
      <c r="AF105" s="185">
        <v>30.7</v>
      </c>
      <c r="AG105" s="186">
        <v>3</v>
      </c>
      <c r="AH105" s="185">
        <v>862.9</v>
      </c>
      <c r="AI105" s="187">
        <v>308.9</v>
      </c>
    </row>
    <row r="106" spans="1:35" ht="13.5">
      <c r="A106" s="189" t="s">
        <v>244</v>
      </c>
      <c r="B106">
        <v>2046.2</v>
      </c>
      <c r="C106">
        <v>291</v>
      </c>
      <c r="D106">
        <v>48.5</v>
      </c>
      <c r="E106">
        <v>10</v>
      </c>
      <c r="F106">
        <v>1.2</v>
      </c>
      <c r="G106">
        <v>0</v>
      </c>
      <c r="H106">
        <v>14.9</v>
      </c>
      <c r="I106">
        <v>15</v>
      </c>
      <c r="J106">
        <v>25.2</v>
      </c>
      <c r="K106">
        <v>261</v>
      </c>
      <c r="L106">
        <v>380.4</v>
      </c>
      <c r="M106">
        <v>45.7</v>
      </c>
      <c r="N106">
        <v>10.5</v>
      </c>
      <c r="O106">
        <v>6.9</v>
      </c>
      <c r="P106">
        <v>12.2</v>
      </c>
      <c r="Q106">
        <v>0</v>
      </c>
      <c r="R106">
        <v>7.4</v>
      </c>
      <c r="S106">
        <v>0</v>
      </c>
      <c r="T106">
        <v>5</v>
      </c>
      <c r="U106">
        <v>53</v>
      </c>
      <c r="V106">
        <v>0</v>
      </c>
      <c r="W106">
        <v>6.9</v>
      </c>
      <c r="X106">
        <v>22</v>
      </c>
      <c r="Y106">
        <v>2</v>
      </c>
      <c r="Z106">
        <v>51.8</v>
      </c>
      <c r="AA106">
        <v>1</v>
      </c>
      <c r="AB106">
        <v>16</v>
      </c>
      <c r="AC106">
        <v>8</v>
      </c>
      <c r="AD106">
        <v>2.8</v>
      </c>
      <c r="AE106">
        <v>28.4</v>
      </c>
      <c r="AF106">
        <v>20.4</v>
      </c>
      <c r="AG106">
        <v>0</v>
      </c>
      <c r="AH106">
        <v>554.4</v>
      </c>
      <c r="AI106">
        <v>144.6</v>
      </c>
    </row>
    <row r="107" spans="1:35" ht="11.25">
      <c r="A107" s="177" t="s">
        <v>370</v>
      </c>
      <c r="B107" s="177">
        <f>B105-B106</f>
        <v>1190.3</v>
      </c>
      <c r="C107" s="177">
        <f aca="true" t="shared" si="4" ref="C107:AI107">C105-C106</f>
        <v>126</v>
      </c>
      <c r="D107" s="177">
        <f t="shared" si="4"/>
        <v>15.200000000000003</v>
      </c>
      <c r="E107" s="177">
        <f t="shared" si="4"/>
        <v>1</v>
      </c>
      <c r="F107" s="177">
        <f t="shared" si="4"/>
        <v>0.19999999999999996</v>
      </c>
      <c r="G107" s="177">
        <f t="shared" si="4"/>
        <v>0</v>
      </c>
      <c r="H107" s="177">
        <f t="shared" si="4"/>
        <v>7.999999999999998</v>
      </c>
      <c r="I107" s="177">
        <f t="shared" si="4"/>
        <v>17</v>
      </c>
      <c r="J107" s="177">
        <f t="shared" si="4"/>
        <v>3.1999999999999993</v>
      </c>
      <c r="K107" s="177">
        <f t="shared" si="4"/>
        <v>111.60000000000002</v>
      </c>
      <c r="L107" s="177">
        <f t="shared" si="4"/>
        <v>229.89999999999998</v>
      </c>
      <c r="M107" s="177">
        <f t="shared" si="4"/>
        <v>38.5</v>
      </c>
      <c r="N107" s="177">
        <f t="shared" si="4"/>
        <v>3.8000000000000007</v>
      </c>
      <c r="O107" s="177">
        <f t="shared" si="4"/>
        <v>1.5999999999999996</v>
      </c>
      <c r="P107" s="177">
        <f t="shared" si="4"/>
        <v>2</v>
      </c>
      <c r="Q107" s="177">
        <f t="shared" si="4"/>
        <v>0</v>
      </c>
      <c r="R107" s="177">
        <f t="shared" si="4"/>
        <v>0.39999999999999947</v>
      </c>
      <c r="S107" s="177">
        <f t="shared" si="4"/>
        <v>0</v>
      </c>
      <c r="T107" s="177">
        <f t="shared" si="4"/>
        <v>4.4</v>
      </c>
      <c r="U107" s="177">
        <f t="shared" si="4"/>
        <v>106.5</v>
      </c>
      <c r="V107" s="177">
        <f t="shared" si="4"/>
        <v>0.1</v>
      </c>
      <c r="W107" s="177">
        <f t="shared" si="4"/>
        <v>3.1999999999999993</v>
      </c>
      <c r="X107" s="177">
        <f t="shared" si="4"/>
        <v>4.899999999999999</v>
      </c>
      <c r="Y107" s="177">
        <f t="shared" si="4"/>
        <v>2</v>
      </c>
      <c r="Z107" s="177">
        <f t="shared" si="4"/>
        <v>3</v>
      </c>
      <c r="AA107" s="177">
        <f t="shared" si="4"/>
        <v>0</v>
      </c>
      <c r="AB107" s="177">
        <f t="shared" si="4"/>
        <v>1</v>
      </c>
      <c r="AC107" s="177">
        <f t="shared" si="4"/>
        <v>1</v>
      </c>
      <c r="AD107" s="177">
        <f t="shared" si="4"/>
        <v>3</v>
      </c>
      <c r="AE107" s="177">
        <f t="shared" si="4"/>
        <v>16.700000000000003</v>
      </c>
      <c r="AF107" s="177">
        <f t="shared" si="4"/>
        <v>10.3</v>
      </c>
      <c r="AG107" s="177">
        <f t="shared" si="4"/>
        <v>3</v>
      </c>
      <c r="AH107" s="177">
        <f t="shared" si="4"/>
        <v>308.5</v>
      </c>
      <c r="AI107" s="177">
        <f t="shared" si="4"/>
        <v>164.29999999999998</v>
      </c>
    </row>
    <row r="110" ht="13.5">
      <c r="J110">
        <v>1464</v>
      </c>
    </row>
    <row r="111" ht="13.5">
      <c r="J111">
        <v>394</v>
      </c>
    </row>
    <row r="112" ht="13.5">
      <c r="J112">
        <v>417</v>
      </c>
    </row>
    <row r="113" spans="1:41" ht="13.5">
      <c r="A113" t="s">
        <v>198</v>
      </c>
      <c r="B113" t="s">
        <v>199</v>
      </c>
      <c r="C113" t="s">
        <v>200</v>
      </c>
      <c r="D113"/>
      <c r="E113"/>
      <c r="F113"/>
      <c r="G113"/>
      <c r="H113"/>
      <c r="I113"/>
      <c r="J113">
        <v>81</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3.5">
      <c r="A114" t="s">
        <v>241</v>
      </c>
      <c r="B114"/>
      <c r="C114"/>
      <c r="D114"/>
      <c r="E114"/>
      <c r="F114"/>
      <c r="G114"/>
      <c r="H114"/>
      <c r="I114"/>
      <c r="J114">
        <v>168</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ht="13.5">
      <c r="J115">
        <v>17</v>
      </c>
    </row>
    <row r="116" ht="13.5">
      <c r="J116">
        <v>111</v>
      </c>
    </row>
    <row r="117" ht="13.5">
      <c r="J117">
        <v>276</v>
      </c>
    </row>
  </sheetData>
  <sheetProtection/>
  <mergeCells count="14">
    <mergeCell ref="P17:P18"/>
    <mergeCell ref="B3:B4"/>
    <mergeCell ref="G3:G4"/>
    <mergeCell ref="H3:H4"/>
    <mergeCell ref="I3:I4"/>
    <mergeCell ref="A3:A4"/>
    <mergeCell ref="A17:A18"/>
    <mergeCell ref="O17:O18"/>
    <mergeCell ref="C3:D3"/>
    <mergeCell ref="E3:F3"/>
    <mergeCell ref="K17:K18"/>
    <mergeCell ref="J3:J4"/>
    <mergeCell ref="K3:K4"/>
    <mergeCell ref="M17:M18"/>
  </mergeCells>
  <printOptions/>
  <pageMargins left="0.66" right="0.67" top="0.82" bottom="0.51" header="0.512" footer="0.512"/>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AH50"/>
  <sheetViews>
    <sheetView view="pageBreakPreview" zoomScale="75" zoomScaleSheetLayoutView="75" zoomScalePageLayoutView="0" workbookViewId="0" topLeftCell="A1">
      <selection activeCell="F39" sqref="F39"/>
    </sheetView>
  </sheetViews>
  <sheetFormatPr defaultColWidth="9.00390625" defaultRowHeight="13.5"/>
  <cols>
    <col min="1" max="1" width="15.875" style="415" customWidth="1"/>
    <col min="2" max="8" width="13.00390625" style="415" customWidth="1"/>
    <col min="9" max="9" width="15.50390625" style="415" customWidth="1"/>
    <col min="10" max="14" width="13.00390625" style="415" customWidth="1"/>
    <col min="15" max="22" width="9.00390625" style="415" customWidth="1"/>
    <col min="23" max="16384" width="9.00390625" style="1" customWidth="1"/>
  </cols>
  <sheetData>
    <row r="1" spans="1:22" s="12" customFormat="1" ht="26.25" customHeight="1">
      <c r="A1" s="395" t="s">
        <v>371</v>
      </c>
      <c r="B1" s="395"/>
      <c r="C1" s="395"/>
      <c r="D1" s="395"/>
      <c r="E1" s="395"/>
      <c r="F1" s="395"/>
      <c r="G1" s="395"/>
      <c r="H1" s="395"/>
      <c r="I1" s="395"/>
      <c r="J1" s="395"/>
      <c r="K1" s="395"/>
      <c r="L1" s="395"/>
      <c r="M1" s="395"/>
      <c r="N1" s="395"/>
      <c r="O1" s="395"/>
      <c r="P1" s="395"/>
      <c r="Q1" s="395"/>
      <c r="R1" s="395"/>
      <c r="S1" s="395"/>
      <c r="T1" s="395"/>
      <c r="U1" s="395"/>
      <c r="V1" s="395"/>
    </row>
    <row r="2" spans="1:14" ht="18.75" customHeight="1" thickBot="1">
      <c r="A2" s="396"/>
      <c r="B2" s="396"/>
      <c r="C2" s="396"/>
      <c r="D2" s="396"/>
      <c r="E2" s="396"/>
      <c r="F2" s="396"/>
      <c r="G2" s="396"/>
      <c r="H2" s="396"/>
      <c r="I2" s="396"/>
      <c r="J2" s="396"/>
      <c r="K2" s="396"/>
      <c r="L2" s="396"/>
      <c r="N2" s="448" t="s">
        <v>837</v>
      </c>
    </row>
    <row r="3" spans="1:22" s="3" customFormat="1" ht="26.25" customHeight="1">
      <c r="A3" s="449" t="s">
        <v>336</v>
      </c>
      <c r="B3" s="841" t="s">
        <v>302</v>
      </c>
      <c r="C3" s="841" t="s">
        <v>250</v>
      </c>
      <c r="D3" s="841" t="s">
        <v>251</v>
      </c>
      <c r="E3" s="841" t="s">
        <v>12</v>
      </c>
      <c r="F3" s="843" t="s">
        <v>393</v>
      </c>
      <c r="G3" s="841" t="s">
        <v>257</v>
      </c>
      <c r="H3" s="841" t="s">
        <v>258</v>
      </c>
      <c r="I3" s="841" t="s">
        <v>386</v>
      </c>
      <c r="J3" s="841" t="s">
        <v>392</v>
      </c>
      <c r="K3" s="841" t="s">
        <v>389</v>
      </c>
      <c r="L3" s="841" t="s">
        <v>372</v>
      </c>
      <c r="M3" s="841" t="s">
        <v>373</v>
      </c>
      <c r="N3" s="849" t="s">
        <v>374</v>
      </c>
      <c r="O3" s="450"/>
      <c r="P3" s="441"/>
      <c r="Q3" s="441"/>
      <c r="R3" s="441"/>
      <c r="S3" s="441"/>
      <c r="T3" s="441"/>
      <c r="U3" s="441"/>
      <c r="V3" s="441"/>
    </row>
    <row r="4" spans="1:22" s="3" customFormat="1" ht="26.25" customHeight="1">
      <c r="A4" s="451" t="s">
        <v>375</v>
      </c>
      <c r="B4" s="842"/>
      <c r="C4" s="842"/>
      <c r="D4" s="842"/>
      <c r="E4" s="842"/>
      <c r="F4" s="844"/>
      <c r="G4" s="842"/>
      <c r="H4" s="842"/>
      <c r="I4" s="842"/>
      <c r="J4" s="842"/>
      <c r="K4" s="842"/>
      <c r="L4" s="842"/>
      <c r="M4" s="842"/>
      <c r="N4" s="850"/>
      <c r="O4" s="450"/>
      <c r="P4" s="441"/>
      <c r="Q4" s="441"/>
      <c r="R4" s="441"/>
      <c r="S4" s="441"/>
      <c r="T4" s="441"/>
      <c r="U4" s="441"/>
      <c r="V4" s="441"/>
    </row>
    <row r="5" spans="1:14" ht="26.25" customHeight="1">
      <c r="A5" s="452" t="s">
        <v>5</v>
      </c>
      <c r="B5" s="581">
        <f>SUM(C5:N5)</f>
        <v>906</v>
      </c>
      <c r="C5" s="453">
        <f>SUM(C7:C14)</f>
        <v>0</v>
      </c>
      <c r="D5" s="453">
        <f aca="true" t="shared" si="0" ref="D5:N5">SUM(D7:D14)</f>
        <v>0</v>
      </c>
      <c r="E5" s="453">
        <f>SUM(E7:E14)</f>
        <v>3</v>
      </c>
      <c r="F5" s="453">
        <f>SUM(F7:F14)</f>
        <v>0</v>
      </c>
      <c r="G5" s="453">
        <f t="shared" si="0"/>
        <v>0</v>
      </c>
      <c r="H5" s="453">
        <f t="shared" si="0"/>
        <v>119</v>
      </c>
      <c r="I5" s="453">
        <f t="shared" si="0"/>
        <v>0</v>
      </c>
      <c r="J5" s="453">
        <f t="shared" si="0"/>
        <v>1</v>
      </c>
      <c r="K5" s="453">
        <f t="shared" si="0"/>
        <v>0</v>
      </c>
      <c r="L5" s="453">
        <f t="shared" si="0"/>
        <v>0</v>
      </c>
      <c r="M5" s="453">
        <f t="shared" si="0"/>
        <v>1</v>
      </c>
      <c r="N5" s="453">
        <f t="shared" si="0"/>
        <v>782</v>
      </c>
    </row>
    <row r="6" spans="1:14" ht="26.25" customHeight="1">
      <c r="A6" s="452"/>
      <c r="B6" s="582"/>
      <c r="C6" s="453"/>
      <c r="D6" s="453"/>
      <c r="E6" s="453"/>
      <c r="F6" s="453"/>
      <c r="G6" s="453"/>
      <c r="H6" s="453"/>
      <c r="I6" s="453"/>
      <c r="J6" s="453"/>
      <c r="K6" s="453"/>
      <c r="L6" s="453"/>
      <c r="M6" s="453"/>
      <c r="N6" s="480"/>
    </row>
    <row r="7" spans="1:14" ht="26.25" customHeight="1">
      <c r="A7" s="452" t="s">
        <v>274</v>
      </c>
      <c r="B7" s="581">
        <f aca="true" t="shared" si="1" ref="B7:B14">SUM(C7:N7)</f>
        <v>222</v>
      </c>
      <c r="C7" s="532">
        <v>0</v>
      </c>
      <c r="D7" s="532">
        <v>0</v>
      </c>
      <c r="E7" s="532">
        <v>1</v>
      </c>
      <c r="F7" s="532">
        <v>0</v>
      </c>
      <c r="G7" s="532">
        <v>0</v>
      </c>
      <c r="H7" s="532">
        <v>35</v>
      </c>
      <c r="I7" s="532">
        <v>0</v>
      </c>
      <c r="J7" s="532">
        <v>1</v>
      </c>
      <c r="K7" s="532">
        <v>0</v>
      </c>
      <c r="L7" s="532">
        <v>0</v>
      </c>
      <c r="M7" s="532">
        <v>1</v>
      </c>
      <c r="N7" s="532">
        <v>184</v>
      </c>
    </row>
    <row r="8" spans="1:14" ht="26.25" customHeight="1">
      <c r="A8" s="452" t="s">
        <v>276</v>
      </c>
      <c r="B8" s="581">
        <f t="shared" si="1"/>
        <v>86</v>
      </c>
      <c r="C8" s="532">
        <v>0</v>
      </c>
      <c r="D8" s="532">
        <v>0</v>
      </c>
      <c r="E8" s="532">
        <v>1</v>
      </c>
      <c r="F8" s="532">
        <v>0</v>
      </c>
      <c r="G8" s="532">
        <v>0</v>
      </c>
      <c r="H8" s="532">
        <v>18</v>
      </c>
      <c r="I8" s="532">
        <v>0</v>
      </c>
      <c r="J8" s="532">
        <v>0</v>
      </c>
      <c r="K8" s="532">
        <v>0</v>
      </c>
      <c r="L8" s="532">
        <v>0</v>
      </c>
      <c r="M8" s="532">
        <v>0</v>
      </c>
      <c r="N8" s="532">
        <v>67</v>
      </c>
    </row>
    <row r="9" spans="1:14" ht="26.25" customHeight="1">
      <c r="A9" s="452" t="s">
        <v>277</v>
      </c>
      <c r="B9" s="581">
        <f t="shared" si="1"/>
        <v>72</v>
      </c>
      <c r="C9" s="532">
        <v>0</v>
      </c>
      <c r="D9" s="532">
        <v>0</v>
      </c>
      <c r="E9" s="532">
        <v>0</v>
      </c>
      <c r="F9" s="532">
        <v>0</v>
      </c>
      <c r="G9" s="532">
        <v>0</v>
      </c>
      <c r="H9" s="532">
        <v>10</v>
      </c>
      <c r="I9" s="532">
        <v>0</v>
      </c>
      <c r="J9" s="532">
        <v>0</v>
      </c>
      <c r="K9" s="532">
        <v>0</v>
      </c>
      <c r="L9" s="532">
        <v>0</v>
      </c>
      <c r="M9" s="532">
        <v>0</v>
      </c>
      <c r="N9" s="532">
        <v>62</v>
      </c>
    </row>
    <row r="10" spans="1:14" ht="26.25" customHeight="1">
      <c r="A10" s="452" t="s">
        <v>278</v>
      </c>
      <c r="B10" s="581">
        <f t="shared" si="1"/>
        <v>103</v>
      </c>
      <c r="C10" s="532">
        <v>0</v>
      </c>
      <c r="D10" s="532">
        <v>0</v>
      </c>
      <c r="E10" s="532">
        <v>0</v>
      </c>
      <c r="F10" s="532">
        <v>0</v>
      </c>
      <c r="G10" s="532">
        <v>0</v>
      </c>
      <c r="H10" s="532">
        <v>11</v>
      </c>
      <c r="I10" s="532">
        <v>0</v>
      </c>
      <c r="J10" s="532">
        <v>0</v>
      </c>
      <c r="K10" s="532">
        <v>0</v>
      </c>
      <c r="L10" s="532">
        <v>0</v>
      </c>
      <c r="M10" s="532">
        <v>0</v>
      </c>
      <c r="N10" s="532">
        <v>92</v>
      </c>
    </row>
    <row r="11" spans="1:14" ht="26.25" customHeight="1">
      <c r="A11" s="452" t="s">
        <v>279</v>
      </c>
      <c r="B11" s="581">
        <f t="shared" si="1"/>
        <v>11</v>
      </c>
      <c r="C11" s="532">
        <v>0</v>
      </c>
      <c r="D11" s="532">
        <v>0</v>
      </c>
      <c r="E11" s="532">
        <v>0</v>
      </c>
      <c r="F11" s="532">
        <v>0</v>
      </c>
      <c r="G11" s="532">
        <v>0</v>
      </c>
      <c r="H11" s="532">
        <v>1</v>
      </c>
      <c r="I11" s="532">
        <v>0</v>
      </c>
      <c r="J11" s="532">
        <v>0</v>
      </c>
      <c r="K11" s="532">
        <v>0</v>
      </c>
      <c r="L11" s="532">
        <v>0</v>
      </c>
      <c r="M11" s="532">
        <v>0</v>
      </c>
      <c r="N11" s="532">
        <v>10</v>
      </c>
    </row>
    <row r="12" spans="1:14" ht="26.25" customHeight="1">
      <c r="A12" s="452" t="s">
        <v>280</v>
      </c>
      <c r="B12" s="581">
        <f t="shared" si="1"/>
        <v>72</v>
      </c>
      <c r="C12" s="532">
        <v>0</v>
      </c>
      <c r="D12" s="532">
        <v>0</v>
      </c>
      <c r="E12" s="532">
        <v>0</v>
      </c>
      <c r="F12" s="532">
        <v>0</v>
      </c>
      <c r="G12" s="532">
        <v>0</v>
      </c>
      <c r="H12" s="532">
        <v>5</v>
      </c>
      <c r="I12" s="532">
        <v>0</v>
      </c>
      <c r="J12" s="532">
        <v>0</v>
      </c>
      <c r="K12" s="532">
        <v>0</v>
      </c>
      <c r="L12" s="532">
        <v>0</v>
      </c>
      <c r="M12" s="532">
        <v>0</v>
      </c>
      <c r="N12" s="532">
        <v>67</v>
      </c>
    </row>
    <row r="13" spans="1:14" ht="26.25" customHeight="1">
      <c r="A13" s="452" t="s">
        <v>281</v>
      </c>
      <c r="B13" s="581">
        <f t="shared" si="1"/>
        <v>174</v>
      </c>
      <c r="C13" s="533" t="s">
        <v>30</v>
      </c>
      <c r="D13" s="533" t="s">
        <v>30</v>
      </c>
      <c r="E13" s="533">
        <v>0</v>
      </c>
      <c r="F13" s="533" t="s">
        <v>30</v>
      </c>
      <c r="G13" s="533" t="s">
        <v>30</v>
      </c>
      <c r="H13" s="533">
        <v>25</v>
      </c>
      <c r="I13" s="533" t="s">
        <v>30</v>
      </c>
      <c r="J13" s="533" t="s">
        <v>30</v>
      </c>
      <c r="K13" s="533" t="s">
        <v>30</v>
      </c>
      <c r="L13" s="533" t="s">
        <v>30</v>
      </c>
      <c r="M13" s="533" t="s">
        <v>30</v>
      </c>
      <c r="N13" s="533">
        <v>149</v>
      </c>
    </row>
    <row r="14" spans="1:14" ht="26.25" customHeight="1" thickBot="1">
      <c r="A14" s="454" t="s">
        <v>11</v>
      </c>
      <c r="B14" s="583">
        <f t="shared" si="1"/>
        <v>166</v>
      </c>
      <c r="C14" s="534" t="s">
        <v>30</v>
      </c>
      <c r="D14" s="534" t="s">
        <v>30</v>
      </c>
      <c r="E14" s="534">
        <v>1</v>
      </c>
      <c r="F14" s="534" t="s">
        <v>30</v>
      </c>
      <c r="G14" s="534" t="s">
        <v>30</v>
      </c>
      <c r="H14" s="534">
        <v>14</v>
      </c>
      <c r="I14" s="534" t="s">
        <v>30</v>
      </c>
      <c r="J14" s="534" t="s">
        <v>30</v>
      </c>
      <c r="K14" s="534" t="s">
        <v>30</v>
      </c>
      <c r="L14" s="534" t="s">
        <v>30</v>
      </c>
      <c r="M14" s="534" t="s">
        <v>30</v>
      </c>
      <c r="N14" s="534">
        <v>151</v>
      </c>
    </row>
    <row r="15" spans="1:22" s="177" customFormat="1" ht="19.5" customHeight="1">
      <c r="A15" s="821" t="s">
        <v>704</v>
      </c>
      <c r="B15" s="821"/>
      <c r="C15" s="821"/>
      <c r="D15" s="821"/>
      <c r="E15" s="455"/>
      <c r="F15" s="455"/>
      <c r="G15" s="455"/>
      <c r="H15" s="455"/>
      <c r="I15" s="456"/>
      <c r="J15" s="455"/>
      <c r="K15" s="455"/>
      <c r="L15" s="455"/>
      <c r="M15" s="455"/>
      <c r="O15" s="455"/>
      <c r="P15" s="455"/>
      <c r="Q15" s="455"/>
      <c r="R15" s="455"/>
      <c r="S15" s="455"/>
      <c r="T15" s="455"/>
      <c r="U15" s="455"/>
      <c r="V15" s="455"/>
    </row>
    <row r="16" spans="1:34" s="177" customFormat="1" ht="19.5" customHeight="1">
      <c r="A16" s="438" t="s">
        <v>742</v>
      </c>
      <c r="B16" s="444"/>
      <c r="C16" s="444"/>
      <c r="D16" s="444"/>
      <c r="E16" s="458"/>
      <c r="F16" s="458"/>
      <c r="G16" s="458"/>
      <c r="H16" s="458"/>
      <c r="I16" s="459"/>
      <c r="J16" s="458"/>
      <c r="K16" s="458"/>
      <c r="L16" s="458"/>
      <c r="M16" s="458"/>
      <c r="N16" s="457" t="s">
        <v>738</v>
      </c>
      <c r="O16" s="458"/>
      <c r="P16" s="458"/>
      <c r="Q16" s="458"/>
      <c r="R16" s="458"/>
      <c r="S16" s="458"/>
      <c r="T16" s="458"/>
      <c r="U16" s="458"/>
      <c r="V16" s="458"/>
      <c r="W16" s="182"/>
      <c r="X16" s="182"/>
      <c r="Y16" s="182"/>
      <c r="Z16" s="182"/>
      <c r="AA16" s="182"/>
      <c r="AB16" s="182"/>
      <c r="AC16" s="182"/>
      <c r="AD16" s="182"/>
      <c r="AE16" s="182"/>
      <c r="AF16" s="182"/>
      <c r="AG16" s="182"/>
      <c r="AH16" s="182"/>
    </row>
    <row r="17" spans="2:14" ht="12">
      <c r="B17" s="418"/>
      <c r="C17" s="418"/>
      <c r="D17" s="418"/>
      <c r="E17" s="418"/>
      <c r="F17" s="418"/>
      <c r="G17" s="418"/>
      <c r="H17" s="418"/>
      <c r="I17" s="418"/>
      <c r="J17" s="418"/>
      <c r="K17" s="418"/>
      <c r="L17" s="418"/>
      <c r="M17" s="418"/>
      <c r="N17" s="418"/>
    </row>
    <row r="18" spans="1:22" s="12" customFormat="1" ht="26.25" customHeight="1">
      <c r="A18" s="395" t="s">
        <v>390</v>
      </c>
      <c r="B18" s="395"/>
      <c r="C18" s="395"/>
      <c r="D18" s="395"/>
      <c r="E18" s="395"/>
      <c r="F18" s="395"/>
      <c r="G18" s="395"/>
      <c r="H18" s="460"/>
      <c r="I18" s="395"/>
      <c r="J18" s="395"/>
      <c r="K18" s="395"/>
      <c r="L18" s="395"/>
      <c r="M18" s="395"/>
      <c r="N18" s="395"/>
      <c r="O18" s="395"/>
      <c r="P18" s="395"/>
      <c r="Q18" s="395"/>
      <c r="R18" s="395"/>
      <c r="S18" s="395"/>
      <c r="T18" s="395"/>
      <c r="U18" s="395"/>
      <c r="V18" s="395"/>
    </row>
    <row r="19" spans="1:14" ht="17.25" customHeight="1" thickBot="1">
      <c r="A19" s="396"/>
      <c r="B19" s="396"/>
      <c r="C19" s="396"/>
      <c r="D19" s="396"/>
      <c r="E19" s="396"/>
      <c r="F19" s="396"/>
      <c r="G19" s="396"/>
      <c r="H19" s="396"/>
      <c r="I19" s="396"/>
      <c r="J19" s="396"/>
      <c r="K19" s="396"/>
      <c r="M19" s="396"/>
      <c r="N19" s="461" t="s">
        <v>834</v>
      </c>
    </row>
    <row r="20" spans="1:22" s="3" customFormat="1" ht="26.25" customHeight="1">
      <c r="A20" s="845" t="s">
        <v>376</v>
      </c>
      <c r="B20" s="847" t="s">
        <v>285</v>
      </c>
      <c r="C20" s="462" t="s">
        <v>377</v>
      </c>
      <c r="D20" s="463" t="s">
        <v>378</v>
      </c>
      <c r="E20" s="462" t="s">
        <v>379</v>
      </c>
      <c r="F20" s="463" t="s">
        <v>380</v>
      </c>
      <c r="G20" s="847" t="s">
        <v>9</v>
      </c>
      <c r="H20" s="845" t="s">
        <v>381</v>
      </c>
      <c r="I20" s="847" t="s">
        <v>311</v>
      </c>
      <c r="J20" s="847" t="s">
        <v>288</v>
      </c>
      <c r="K20" s="847" t="s">
        <v>289</v>
      </c>
      <c r="L20" s="464" t="s">
        <v>382</v>
      </c>
      <c r="M20" s="847" t="s">
        <v>326</v>
      </c>
      <c r="N20" s="465" t="s">
        <v>324</v>
      </c>
      <c r="O20" s="466"/>
      <c r="P20" s="466"/>
      <c r="Q20" s="441"/>
      <c r="R20" s="441"/>
      <c r="S20" s="441"/>
      <c r="T20" s="441"/>
      <c r="U20" s="441"/>
      <c r="V20" s="441"/>
    </row>
    <row r="21" spans="1:22" s="3" customFormat="1" ht="26.25" customHeight="1">
      <c r="A21" s="846"/>
      <c r="B21" s="848"/>
      <c r="C21" s="467" t="s">
        <v>296</v>
      </c>
      <c r="D21" s="468" t="s">
        <v>297</v>
      </c>
      <c r="E21" s="467" t="s">
        <v>296</v>
      </c>
      <c r="F21" s="468" t="s">
        <v>297</v>
      </c>
      <c r="G21" s="848"/>
      <c r="H21" s="846"/>
      <c r="I21" s="848"/>
      <c r="J21" s="848"/>
      <c r="K21" s="848"/>
      <c r="L21" s="469" t="s">
        <v>298</v>
      </c>
      <c r="M21" s="848"/>
      <c r="N21" s="469" t="s">
        <v>367</v>
      </c>
      <c r="O21" s="466"/>
      <c r="P21" s="466"/>
      <c r="Q21" s="441"/>
      <c r="R21" s="441"/>
      <c r="S21" s="441"/>
      <c r="T21" s="441"/>
      <c r="U21" s="441"/>
      <c r="V21" s="441"/>
    </row>
    <row r="22" spans="1:14" ht="26.25" customHeight="1">
      <c r="A22" s="470" t="s">
        <v>5</v>
      </c>
      <c r="B22" s="584">
        <f>SUM(B24:B31)</f>
        <v>0</v>
      </c>
      <c r="C22" s="585">
        <f>SUM(C24:C31)</f>
        <v>0</v>
      </c>
      <c r="D22" s="586">
        <f>SUM(D24:D31)</f>
        <v>0</v>
      </c>
      <c r="E22" s="587">
        <f aca="true" t="shared" si="2" ref="E22:N22">SUM(E24:E31)</f>
        <v>0</v>
      </c>
      <c r="F22" s="588">
        <f t="shared" si="2"/>
        <v>0</v>
      </c>
      <c r="G22" s="587">
        <f t="shared" si="2"/>
        <v>0</v>
      </c>
      <c r="H22" s="588">
        <f t="shared" si="2"/>
        <v>0</v>
      </c>
      <c r="I22" s="587">
        <f t="shared" si="2"/>
        <v>0</v>
      </c>
      <c r="J22" s="587">
        <f t="shared" si="2"/>
        <v>0</v>
      </c>
      <c r="K22" s="587">
        <f t="shared" si="2"/>
        <v>0</v>
      </c>
      <c r="L22" s="587">
        <f t="shared" si="2"/>
        <v>0</v>
      </c>
      <c r="M22" s="587">
        <f t="shared" si="2"/>
        <v>0</v>
      </c>
      <c r="N22" s="589">
        <f t="shared" si="2"/>
        <v>0</v>
      </c>
    </row>
    <row r="23" spans="1:14" ht="26.25" customHeight="1">
      <c r="A23" s="470"/>
      <c r="B23" s="584"/>
      <c r="C23" s="585"/>
      <c r="D23" s="590"/>
      <c r="E23" s="591"/>
      <c r="F23" s="584"/>
      <c r="G23" s="584"/>
      <c r="H23" s="592"/>
      <c r="I23" s="591"/>
      <c r="J23" s="584"/>
      <c r="K23" s="593"/>
      <c r="L23" s="593"/>
      <c r="M23" s="584"/>
      <c r="N23" s="591"/>
    </row>
    <row r="24" spans="1:14" ht="26.25" customHeight="1">
      <c r="A24" s="470" t="s">
        <v>274</v>
      </c>
      <c r="B24" s="584">
        <f>SUM(C24:N24)</f>
        <v>0</v>
      </c>
      <c r="C24" s="585" t="s">
        <v>709</v>
      </c>
      <c r="D24" s="586" t="s">
        <v>709</v>
      </c>
      <c r="E24" s="585" t="s">
        <v>709</v>
      </c>
      <c r="F24" s="586" t="s">
        <v>709</v>
      </c>
      <c r="G24" s="586" t="s">
        <v>709</v>
      </c>
      <c r="H24" s="594" t="s">
        <v>709</v>
      </c>
      <c r="I24" s="585" t="s">
        <v>709</v>
      </c>
      <c r="J24" s="586" t="s">
        <v>709</v>
      </c>
      <c r="K24" s="595" t="s">
        <v>709</v>
      </c>
      <c r="L24" s="595" t="s">
        <v>709</v>
      </c>
      <c r="M24" s="586" t="s">
        <v>709</v>
      </c>
      <c r="N24" s="585" t="s">
        <v>709</v>
      </c>
    </row>
    <row r="25" spans="1:14" ht="26.25" customHeight="1">
      <c r="A25" s="470" t="s">
        <v>276</v>
      </c>
      <c r="B25" s="584">
        <f aca="true" t="shared" si="3" ref="B25:B31">SUM(C25:N25)</f>
        <v>0</v>
      </c>
      <c r="C25" s="585" t="s">
        <v>709</v>
      </c>
      <c r="D25" s="586" t="s">
        <v>709</v>
      </c>
      <c r="E25" s="585" t="s">
        <v>709</v>
      </c>
      <c r="F25" s="586" t="s">
        <v>709</v>
      </c>
      <c r="G25" s="586" t="s">
        <v>709</v>
      </c>
      <c r="H25" s="594" t="s">
        <v>709</v>
      </c>
      <c r="I25" s="585" t="s">
        <v>709</v>
      </c>
      <c r="J25" s="586" t="s">
        <v>709</v>
      </c>
      <c r="K25" s="595" t="s">
        <v>709</v>
      </c>
      <c r="L25" s="595" t="s">
        <v>709</v>
      </c>
      <c r="M25" s="586" t="s">
        <v>709</v>
      </c>
      <c r="N25" s="585" t="s">
        <v>709</v>
      </c>
    </row>
    <row r="26" spans="1:14" ht="26.25" customHeight="1">
      <c r="A26" s="470" t="s">
        <v>277</v>
      </c>
      <c r="B26" s="584">
        <f t="shared" si="3"/>
        <v>0</v>
      </c>
      <c r="C26" s="585" t="s">
        <v>709</v>
      </c>
      <c r="D26" s="586" t="s">
        <v>709</v>
      </c>
      <c r="E26" s="585" t="s">
        <v>709</v>
      </c>
      <c r="F26" s="586" t="s">
        <v>709</v>
      </c>
      <c r="G26" s="586" t="s">
        <v>709</v>
      </c>
      <c r="H26" s="594" t="s">
        <v>709</v>
      </c>
      <c r="I26" s="585" t="s">
        <v>709</v>
      </c>
      <c r="J26" s="595" t="s">
        <v>709</v>
      </c>
      <c r="K26" s="595" t="s">
        <v>709</v>
      </c>
      <c r="L26" s="595" t="s">
        <v>709</v>
      </c>
      <c r="M26" s="586" t="s">
        <v>709</v>
      </c>
      <c r="N26" s="585" t="s">
        <v>709</v>
      </c>
    </row>
    <row r="27" spans="1:14" ht="26.25" customHeight="1">
      <c r="A27" s="470" t="s">
        <v>278</v>
      </c>
      <c r="B27" s="584">
        <f t="shared" si="3"/>
        <v>0</v>
      </c>
      <c r="C27" s="585" t="s">
        <v>709</v>
      </c>
      <c r="D27" s="586" t="s">
        <v>709</v>
      </c>
      <c r="E27" s="585" t="s">
        <v>709</v>
      </c>
      <c r="F27" s="586" t="s">
        <v>709</v>
      </c>
      <c r="G27" s="586" t="s">
        <v>709</v>
      </c>
      <c r="H27" s="594" t="s">
        <v>709</v>
      </c>
      <c r="I27" s="585" t="s">
        <v>709</v>
      </c>
      <c r="J27" s="586" t="s">
        <v>709</v>
      </c>
      <c r="K27" s="595" t="s">
        <v>709</v>
      </c>
      <c r="L27" s="595" t="s">
        <v>709</v>
      </c>
      <c r="M27" s="586" t="s">
        <v>709</v>
      </c>
      <c r="N27" s="585" t="s">
        <v>709</v>
      </c>
    </row>
    <row r="28" spans="1:14" ht="26.25" customHeight="1">
      <c r="A28" s="470" t="s">
        <v>279</v>
      </c>
      <c r="B28" s="584">
        <f t="shared" si="3"/>
        <v>0</v>
      </c>
      <c r="C28" s="585" t="s">
        <v>709</v>
      </c>
      <c r="D28" s="586" t="s">
        <v>709</v>
      </c>
      <c r="E28" s="585" t="s">
        <v>709</v>
      </c>
      <c r="F28" s="586" t="s">
        <v>709</v>
      </c>
      <c r="G28" s="586" t="s">
        <v>709</v>
      </c>
      <c r="H28" s="594" t="s">
        <v>709</v>
      </c>
      <c r="I28" s="585" t="s">
        <v>709</v>
      </c>
      <c r="J28" s="586" t="s">
        <v>709</v>
      </c>
      <c r="K28" s="595" t="s">
        <v>709</v>
      </c>
      <c r="L28" s="595" t="s">
        <v>709</v>
      </c>
      <c r="M28" s="586" t="s">
        <v>709</v>
      </c>
      <c r="N28" s="585" t="s">
        <v>709</v>
      </c>
    </row>
    <row r="29" spans="1:14" ht="26.25" customHeight="1">
      <c r="A29" s="470" t="s">
        <v>280</v>
      </c>
      <c r="B29" s="584">
        <f t="shared" si="3"/>
        <v>0</v>
      </c>
      <c r="C29" s="585" t="s">
        <v>709</v>
      </c>
      <c r="D29" s="586" t="s">
        <v>709</v>
      </c>
      <c r="E29" s="585" t="s">
        <v>709</v>
      </c>
      <c r="F29" s="586" t="s">
        <v>709</v>
      </c>
      <c r="G29" s="586" t="s">
        <v>709</v>
      </c>
      <c r="H29" s="594" t="s">
        <v>709</v>
      </c>
      <c r="I29" s="585" t="s">
        <v>709</v>
      </c>
      <c r="J29" s="586" t="s">
        <v>709</v>
      </c>
      <c r="K29" s="595" t="s">
        <v>709</v>
      </c>
      <c r="L29" s="595" t="s">
        <v>709</v>
      </c>
      <c r="M29" s="586" t="s">
        <v>709</v>
      </c>
      <c r="N29" s="585" t="s">
        <v>709</v>
      </c>
    </row>
    <row r="30" spans="1:14" ht="26.25" customHeight="1">
      <c r="A30" s="470" t="s">
        <v>10</v>
      </c>
      <c r="B30" s="584">
        <f t="shared" si="3"/>
        <v>0</v>
      </c>
      <c r="C30" s="585" t="s">
        <v>709</v>
      </c>
      <c r="D30" s="586" t="s">
        <v>709</v>
      </c>
      <c r="E30" s="585" t="s">
        <v>709</v>
      </c>
      <c r="F30" s="586" t="s">
        <v>709</v>
      </c>
      <c r="G30" s="586" t="s">
        <v>709</v>
      </c>
      <c r="H30" s="594" t="s">
        <v>709</v>
      </c>
      <c r="I30" s="585" t="s">
        <v>709</v>
      </c>
      <c r="J30" s="586" t="s">
        <v>709</v>
      </c>
      <c r="K30" s="595" t="s">
        <v>709</v>
      </c>
      <c r="L30" s="595" t="s">
        <v>709</v>
      </c>
      <c r="M30" s="586" t="s">
        <v>709</v>
      </c>
      <c r="N30" s="585" t="s">
        <v>709</v>
      </c>
    </row>
    <row r="31" spans="1:14" ht="26.25" customHeight="1" thickBot="1">
      <c r="A31" s="471" t="s">
        <v>282</v>
      </c>
      <c r="B31" s="596">
        <f t="shared" si="3"/>
        <v>0</v>
      </c>
      <c r="C31" s="597" t="s">
        <v>709</v>
      </c>
      <c r="D31" s="598" t="s">
        <v>709</v>
      </c>
      <c r="E31" s="597" t="s">
        <v>709</v>
      </c>
      <c r="F31" s="598" t="s">
        <v>709</v>
      </c>
      <c r="G31" s="598" t="s">
        <v>709</v>
      </c>
      <c r="H31" s="599" t="s">
        <v>709</v>
      </c>
      <c r="I31" s="597" t="s">
        <v>709</v>
      </c>
      <c r="J31" s="598" t="s">
        <v>709</v>
      </c>
      <c r="K31" s="600" t="s">
        <v>709</v>
      </c>
      <c r="L31" s="600" t="s">
        <v>709</v>
      </c>
      <c r="M31" s="598" t="s">
        <v>709</v>
      </c>
      <c r="N31" s="597" t="s">
        <v>709</v>
      </c>
    </row>
    <row r="32" spans="1:22" s="177" customFormat="1" ht="16.5" customHeight="1">
      <c r="A32" s="479" t="s">
        <v>368</v>
      </c>
      <c r="B32" s="455"/>
      <c r="C32" s="455"/>
      <c r="D32" s="455"/>
      <c r="E32" s="455"/>
      <c r="F32" s="455"/>
      <c r="G32" s="455"/>
      <c r="H32" s="455"/>
      <c r="I32" s="456"/>
      <c r="J32" s="455"/>
      <c r="K32" s="455"/>
      <c r="L32" s="455"/>
      <c r="M32" s="455"/>
      <c r="O32" s="455"/>
      <c r="P32" s="455"/>
      <c r="Q32" s="455"/>
      <c r="R32" s="455"/>
      <c r="S32" s="455"/>
      <c r="T32" s="455"/>
      <c r="U32" s="455"/>
      <c r="V32" s="455"/>
    </row>
    <row r="33" spans="1:34" s="177" customFormat="1" ht="16.5" customHeight="1">
      <c r="A33" s="479" t="s">
        <v>693</v>
      </c>
      <c r="B33" s="458"/>
      <c r="C33" s="458"/>
      <c r="D33" s="458"/>
      <c r="E33" s="458"/>
      <c r="F33" s="458"/>
      <c r="G33" s="458"/>
      <c r="H33" s="458"/>
      <c r="I33" s="459"/>
      <c r="J33" s="458"/>
      <c r="K33" s="458"/>
      <c r="L33" s="458"/>
      <c r="M33" s="458"/>
      <c r="N33" s="457" t="s">
        <v>694</v>
      </c>
      <c r="O33" s="458"/>
      <c r="P33" s="458"/>
      <c r="Q33" s="458"/>
      <c r="R33" s="458"/>
      <c r="S33" s="458"/>
      <c r="T33" s="458"/>
      <c r="U33" s="458"/>
      <c r="V33" s="458"/>
      <c r="W33" s="182"/>
      <c r="X33" s="182"/>
      <c r="Y33" s="182"/>
      <c r="Z33" s="182"/>
      <c r="AA33" s="182"/>
      <c r="AB33" s="182"/>
      <c r="AC33" s="182"/>
      <c r="AD33" s="182"/>
      <c r="AE33" s="182"/>
      <c r="AF33" s="182"/>
      <c r="AG33" s="182"/>
      <c r="AH33" s="182"/>
    </row>
    <row r="34" ht="16.5" customHeight="1">
      <c r="A34" s="479" t="s">
        <v>735</v>
      </c>
    </row>
    <row r="38" spans="1:19" ht="13.5">
      <c r="A38" s="472"/>
      <c r="B38" s="472"/>
      <c r="C38" s="472"/>
      <c r="D38" s="472"/>
      <c r="E38" s="472"/>
      <c r="F38" s="472"/>
      <c r="G38" s="472"/>
      <c r="H38" s="472"/>
      <c r="I38" s="472"/>
      <c r="J38" s="472"/>
      <c r="K38" s="472"/>
      <c r="L38" s="472"/>
      <c r="M38" s="472"/>
      <c r="N38" s="472"/>
      <c r="O38" s="472"/>
      <c r="P38" s="472"/>
      <c r="Q38" s="472"/>
      <c r="R38" s="472"/>
      <c r="S38" s="472"/>
    </row>
    <row r="39" spans="1:19" ht="13.5">
      <c r="A39" s="201" t="s">
        <v>706</v>
      </c>
      <c r="B39" s="201" t="s">
        <v>199</v>
      </c>
      <c r="C39" s="201" t="s">
        <v>722</v>
      </c>
      <c r="D39" s="201"/>
      <c r="E39" s="201"/>
      <c r="F39" s="201"/>
      <c r="G39" s="201"/>
      <c r="H39" s="201"/>
      <c r="I39" s="201"/>
      <c r="J39" s="201"/>
      <c r="K39" s="201"/>
      <c r="L39" s="201"/>
      <c r="M39" s="201"/>
      <c r="N39" s="201"/>
      <c r="O39" s="472"/>
      <c r="P39" s="472"/>
      <c r="Q39" s="472"/>
      <c r="R39" s="472"/>
      <c r="S39" s="472"/>
    </row>
    <row r="40" spans="1:19" ht="13.5">
      <c r="A40" s="201" t="s">
        <v>723</v>
      </c>
      <c r="B40" s="201"/>
      <c r="C40" s="201"/>
      <c r="D40" s="201"/>
      <c r="E40" s="201"/>
      <c r="F40" s="201"/>
      <c r="G40" s="201"/>
      <c r="H40" s="201"/>
      <c r="I40" s="201"/>
      <c r="J40" s="201"/>
      <c r="K40" s="201"/>
      <c r="L40" s="201"/>
      <c r="M40" s="201"/>
      <c r="N40" s="201"/>
      <c r="O40" s="472"/>
      <c r="P40" s="472"/>
      <c r="Q40" s="472"/>
      <c r="R40" s="472"/>
      <c r="S40" s="472"/>
    </row>
    <row r="41" spans="1:14" ht="13.5">
      <c r="A41" s="201"/>
      <c r="B41" s="201"/>
      <c r="C41" s="201"/>
      <c r="D41" s="201"/>
      <c r="E41" s="201"/>
      <c r="F41" s="201"/>
      <c r="G41" s="201"/>
      <c r="H41" s="201"/>
      <c r="I41" s="201"/>
      <c r="J41" s="201"/>
      <c r="K41" s="201"/>
      <c r="L41" s="201"/>
      <c r="M41" s="201"/>
      <c r="N41" s="201"/>
    </row>
    <row r="42" spans="1:14" ht="13.5">
      <c r="A42" s="201"/>
      <c r="B42" s="201" t="s">
        <v>711</v>
      </c>
      <c r="C42" s="201" t="s">
        <v>712</v>
      </c>
      <c r="D42" s="201" t="s">
        <v>713</v>
      </c>
      <c r="E42" s="201" t="s">
        <v>714</v>
      </c>
      <c r="F42" s="201" t="s">
        <v>715</v>
      </c>
      <c r="G42" s="201" t="s">
        <v>716</v>
      </c>
      <c r="H42" s="201" t="s">
        <v>717</v>
      </c>
      <c r="I42" s="201" t="s">
        <v>386</v>
      </c>
      <c r="J42" s="201" t="s">
        <v>718</v>
      </c>
      <c r="K42" s="201" t="s">
        <v>389</v>
      </c>
      <c r="L42" s="201" t="s">
        <v>719</v>
      </c>
      <c r="M42" s="201" t="s">
        <v>720</v>
      </c>
      <c r="N42" s="201" t="s">
        <v>721</v>
      </c>
    </row>
    <row r="43" spans="1:14" ht="13.5">
      <c r="A43" s="201"/>
      <c r="B43" s="201"/>
      <c r="C43" s="201"/>
      <c r="D43" s="201"/>
      <c r="E43" s="201"/>
      <c r="F43" s="201"/>
      <c r="G43" s="201"/>
      <c r="H43" s="201"/>
      <c r="I43" s="201"/>
      <c r="J43" s="201"/>
      <c r="K43" s="201"/>
      <c r="L43" s="201"/>
      <c r="M43" s="201"/>
      <c r="N43" s="201"/>
    </row>
    <row r="44" spans="1:14" ht="13.5">
      <c r="A44" s="201" t="s">
        <v>700</v>
      </c>
      <c r="B44" s="201">
        <v>880</v>
      </c>
      <c r="C44" s="201" t="s">
        <v>30</v>
      </c>
      <c r="D44" s="201" t="s">
        <v>30</v>
      </c>
      <c r="E44" s="201">
        <v>3</v>
      </c>
      <c r="F44" s="201" t="s">
        <v>30</v>
      </c>
      <c r="G44" s="201" t="s">
        <v>30</v>
      </c>
      <c r="H44" s="201">
        <v>114</v>
      </c>
      <c r="I44" s="201" t="s">
        <v>30</v>
      </c>
      <c r="J44" s="201">
        <v>1</v>
      </c>
      <c r="K44" s="201" t="s">
        <v>30</v>
      </c>
      <c r="L44" s="201" t="s">
        <v>30</v>
      </c>
      <c r="M44" s="201">
        <v>1</v>
      </c>
      <c r="N44" s="201">
        <v>761</v>
      </c>
    </row>
    <row r="45" spans="1:14" ht="13.5">
      <c r="A45" s="201" t="s">
        <v>519</v>
      </c>
      <c r="B45" s="201">
        <v>176</v>
      </c>
      <c r="C45" s="201" t="s">
        <v>30</v>
      </c>
      <c r="D45" s="201" t="s">
        <v>30</v>
      </c>
      <c r="E45" s="201" t="s">
        <v>30</v>
      </c>
      <c r="F45" s="201" t="s">
        <v>30</v>
      </c>
      <c r="G45" s="201" t="s">
        <v>30</v>
      </c>
      <c r="H45" s="201">
        <v>26</v>
      </c>
      <c r="I45" s="201" t="s">
        <v>30</v>
      </c>
      <c r="J45" s="201" t="s">
        <v>30</v>
      </c>
      <c r="K45" s="201" t="s">
        <v>30</v>
      </c>
      <c r="L45" s="201" t="s">
        <v>30</v>
      </c>
      <c r="M45" s="201" t="s">
        <v>30</v>
      </c>
      <c r="N45" s="201">
        <v>150</v>
      </c>
    </row>
    <row r="46" spans="1:14" ht="13.5">
      <c r="A46" s="201" t="s">
        <v>518</v>
      </c>
      <c r="B46" s="201">
        <v>166</v>
      </c>
      <c r="C46" s="201" t="s">
        <v>30</v>
      </c>
      <c r="D46" s="201" t="s">
        <v>30</v>
      </c>
      <c r="E46" s="201">
        <v>1</v>
      </c>
      <c r="F46" s="201" t="s">
        <v>30</v>
      </c>
      <c r="G46" s="201" t="s">
        <v>30</v>
      </c>
      <c r="H46" s="201">
        <v>14</v>
      </c>
      <c r="I46" s="201" t="s">
        <v>30</v>
      </c>
      <c r="J46" s="201" t="s">
        <v>30</v>
      </c>
      <c r="K46" s="201" t="s">
        <v>30</v>
      </c>
      <c r="L46" s="201" t="s">
        <v>30</v>
      </c>
      <c r="M46" s="201" t="s">
        <v>30</v>
      </c>
      <c r="N46" s="201">
        <v>151</v>
      </c>
    </row>
    <row r="47" spans="1:14" ht="13.5">
      <c r="A47" s="201"/>
      <c r="B47" s="201"/>
      <c r="C47" s="201"/>
      <c r="D47" s="201"/>
      <c r="E47" s="201"/>
      <c r="F47" s="201"/>
      <c r="G47" s="201"/>
      <c r="H47" s="201"/>
      <c r="I47" s="201"/>
      <c r="J47" s="201"/>
      <c r="K47" s="201"/>
      <c r="L47" s="201"/>
      <c r="M47" s="201"/>
      <c r="N47" s="201"/>
    </row>
    <row r="48" spans="1:14" ht="13.5">
      <c r="A48" s="201"/>
      <c r="B48" s="201"/>
      <c r="C48" s="201"/>
      <c r="D48" s="201"/>
      <c r="E48" s="201"/>
      <c r="F48" s="201"/>
      <c r="G48" s="201"/>
      <c r="H48" s="201"/>
      <c r="I48" s="201"/>
      <c r="J48" s="201"/>
      <c r="K48" s="201"/>
      <c r="L48" s="201"/>
      <c r="M48" s="201"/>
      <c r="N48" s="201"/>
    </row>
    <row r="49" spans="1:17" ht="13.5">
      <c r="A49" s="201"/>
      <c r="B49" s="201"/>
      <c r="C49" s="201"/>
      <c r="D49" s="201"/>
      <c r="E49" s="201"/>
      <c r="F49" s="201"/>
      <c r="G49" s="201"/>
      <c r="H49" s="201"/>
      <c r="I49" s="201"/>
      <c r="J49" s="201"/>
      <c r="K49" s="201"/>
      <c r="L49" s="201"/>
      <c r="M49" s="201"/>
      <c r="N49" s="201"/>
      <c r="O49" s="472"/>
      <c r="P49" s="472"/>
      <c r="Q49" s="472"/>
    </row>
    <row r="50" spans="1:14" ht="13.5">
      <c r="A50" s="201"/>
      <c r="B50" s="201"/>
      <c r="C50" s="201"/>
      <c r="D50" s="201"/>
      <c r="E50" s="201"/>
      <c r="F50" s="201"/>
      <c r="G50" s="201"/>
      <c r="H50" s="201"/>
      <c r="I50" s="201"/>
      <c r="J50" s="201"/>
      <c r="K50" s="201"/>
      <c r="L50" s="201"/>
      <c r="M50" s="201"/>
      <c r="N50" s="201"/>
    </row>
  </sheetData>
  <sheetProtection/>
  <mergeCells count="22">
    <mergeCell ref="A20:A21"/>
    <mergeCell ref="I20:I21"/>
    <mergeCell ref="H20:H21"/>
    <mergeCell ref="G20:G21"/>
    <mergeCell ref="B20:B21"/>
    <mergeCell ref="N3:N4"/>
    <mergeCell ref="M20:M21"/>
    <mergeCell ref="K20:K21"/>
    <mergeCell ref="J20:J21"/>
    <mergeCell ref="J3:J4"/>
    <mergeCell ref="B3:B4"/>
    <mergeCell ref="C3:C4"/>
    <mergeCell ref="D3:D4"/>
    <mergeCell ref="E3:E4"/>
    <mergeCell ref="F3:F4"/>
    <mergeCell ref="A15:D15"/>
    <mergeCell ref="G3:G4"/>
    <mergeCell ref="H3:H4"/>
    <mergeCell ref="K3:K4"/>
    <mergeCell ref="L3:L4"/>
    <mergeCell ref="M3:M4"/>
    <mergeCell ref="I3:I4"/>
  </mergeCells>
  <printOptions/>
  <pageMargins left="0.75" right="0.83" top="0.6" bottom="0.33" header="0.512" footer="0.2"/>
  <pageSetup fitToHeight="1" fitToWidth="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半沢 琴音</cp:lastModifiedBy>
  <cp:lastPrinted>2013-06-26T00:54:45Z</cp:lastPrinted>
  <dcterms:created xsi:type="dcterms:W3CDTF">2002-02-21T04:32:57Z</dcterms:created>
  <dcterms:modified xsi:type="dcterms:W3CDTF">2014-09-26T05:34:30Z</dcterms:modified>
  <cp:category/>
  <cp:version/>
  <cp:contentType/>
  <cp:contentStatus/>
</cp:coreProperties>
</file>